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PAS-FILE01\Users$\podvolecka\Documents\OLU_Paseka_14092021\Olomoucký kraj\2023\rozpočet\únor\"/>
    </mc:Choice>
  </mc:AlternateContent>
  <bookViews>
    <workbookView xWindow="0" yWindow="0" windowWidth="28800" windowHeight="12300" tabRatio="804"/>
  </bookViews>
  <sheets>
    <sheet name="Úvodní list" sheetId="2" r:id="rId1"/>
    <sheet name="základ" sheetId="13" state="hidden" r:id="rId2"/>
    <sheet name="Hlavní činnost" sheetId="9" r:id="rId3"/>
    <sheet name="Doplňková činnost" sheetId="10" r:id="rId4"/>
    <sheet name="Rekapitulace" sheetId="12" r:id="rId5"/>
    <sheet name="Komentář" sheetId="14" r:id="rId6"/>
    <sheet name="Pokyny " sheetId="6" r:id="rId7"/>
  </sheets>
  <definedNames>
    <definedName name="_xlnm.Print_Titles" localSheetId="3">'Doplňková činnost'!$2:$8</definedName>
    <definedName name="_xlnm.Print_Titles" localSheetId="2">'Hlavní činnost'!$2:$8</definedName>
    <definedName name="_xlnm.Print_Titles" localSheetId="4">Rekapitulace!$2:$8</definedName>
    <definedName name="_xlnm.Print_Area" localSheetId="3">'Doplňková činnost'!$B$1:$V$254</definedName>
    <definedName name="_xlnm.Print_Area" localSheetId="2">'Hlavní činnost'!$B$1:$N$259</definedName>
    <definedName name="_xlnm.Print_Area" localSheetId="6">'Pokyny '!$A$1:$J$99</definedName>
    <definedName name="_xlnm.Print_Area" localSheetId="4">Rekapitulace!$B$1:$J$259</definedName>
    <definedName name="_xlnm.Print_Area" localSheetId="0">'Úvodní list'!$B$2:$O$40</definedName>
    <definedName name="_xlnm.Print_Area" localSheetId="1">základ!$A$1:$N$148</definedName>
  </definedNames>
  <calcPr calcId="152511"/>
</workbook>
</file>

<file path=xl/calcChain.xml><?xml version="1.0" encoding="utf-8"?>
<calcChain xmlns="http://schemas.openxmlformats.org/spreadsheetml/2006/main">
  <c r="F47" i="14" l="1"/>
  <c r="N251" i="9" l="1"/>
  <c r="I251" i="9"/>
  <c r="J251" i="9"/>
  <c r="K251" i="9"/>
  <c r="L251" i="9"/>
  <c r="M251" i="9"/>
  <c r="H251" i="9"/>
  <c r="N250" i="9"/>
  <c r="I250" i="9"/>
  <c r="J250" i="9"/>
  <c r="K250" i="9"/>
  <c r="L250" i="9"/>
  <c r="M250" i="9"/>
  <c r="H250" i="9"/>
  <c r="N249" i="9"/>
  <c r="J249" i="9"/>
  <c r="K249" i="9"/>
  <c r="L249" i="9"/>
  <c r="M249" i="9"/>
  <c r="I249" i="9"/>
  <c r="H249" i="9"/>
  <c r="N247" i="9"/>
  <c r="J247" i="9"/>
  <c r="K247" i="9"/>
  <c r="L247" i="9"/>
  <c r="M247" i="9"/>
  <c r="I247" i="9"/>
  <c r="H247" i="9"/>
  <c r="O204" i="10" l="1"/>
  <c r="P137" i="10"/>
  <c r="P112" i="10"/>
  <c r="P109" i="10"/>
  <c r="P106" i="10"/>
  <c r="P105" i="10"/>
  <c r="P99" i="10"/>
  <c r="K36" i="10"/>
  <c r="K37" i="10"/>
  <c r="K221" i="9" l="1"/>
  <c r="I233" i="12" l="1"/>
  <c r="B4" i="12" l="1"/>
  <c r="D4" i="10"/>
  <c r="D4" i="9"/>
  <c r="C251" i="12" l="1"/>
  <c r="C249" i="12"/>
  <c r="C250" i="12"/>
  <c r="G250" i="9"/>
  <c r="H250" i="12" s="1"/>
  <c r="G249" i="9"/>
  <c r="H249" i="12" s="1"/>
  <c r="F19" i="2" l="1"/>
  <c r="F18" i="2" l="1"/>
  <c r="F17" i="2"/>
  <c r="F16" i="2"/>
  <c r="C234" i="12" l="1"/>
  <c r="D236" i="12"/>
  <c r="D235" i="12"/>
  <c r="D234" i="12"/>
  <c r="C236" i="12"/>
  <c r="C235" i="12"/>
  <c r="G238" i="10"/>
  <c r="I238" i="12" s="1"/>
  <c r="G237" i="10"/>
  <c r="I237" i="12" s="1"/>
  <c r="G236" i="10"/>
  <c r="I236" i="12" s="1"/>
  <c r="G236" i="9"/>
  <c r="H236" i="12" s="1"/>
  <c r="G235" i="9"/>
  <c r="H235" i="12" s="1"/>
  <c r="G234" i="9"/>
  <c r="H234" i="12" s="1"/>
  <c r="J236" i="12" l="1"/>
  <c r="N220" i="9"/>
  <c r="G233" i="10"/>
  <c r="H220" i="10"/>
  <c r="G232" i="10"/>
  <c r="I232" i="12" s="1"/>
  <c r="G233" i="9" l="1"/>
  <c r="H233" i="12" s="1"/>
  <c r="J233" i="12" s="1"/>
  <c r="G232" i="9"/>
  <c r="H232" i="12" s="1"/>
  <c r="J232" i="12" s="1"/>
  <c r="R220" i="10" l="1"/>
  <c r="R210" i="10" s="1"/>
  <c r="R209" i="10" s="1"/>
  <c r="R211" i="10"/>
  <c r="R205" i="10"/>
  <c r="R201" i="10"/>
  <c r="R194" i="10"/>
  <c r="R181" i="10"/>
  <c r="R159" i="10"/>
  <c r="R152" i="10"/>
  <c r="R150" i="10"/>
  <c r="R146" i="10"/>
  <c r="R140" i="10"/>
  <c r="R132" i="10"/>
  <c r="R129" i="10"/>
  <c r="R122" i="10"/>
  <c r="R118" i="10"/>
  <c r="R111" i="10"/>
  <c r="R108" i="10"/>
  <c r="R104" i="10"/>
  <c r="R98" i="10"/>
  <c r="R66" i="10"/>
  <c r="R60" i="10"/>
  <c r="R52" i="10"/>
  <c r="R46" i="10"/>
  <c r="R41" i="10"/>
  <c r="R33" i="10"/>
  <c r="R11" i="10"/>
  <c r="G15" i="10"/>
  <c r="G12" i="10"/>
  <c r="R157" i="10" l="1"/>
  <c r="R156" i="10" s="1"/>
  <c r="R10" i="10"/>
  <c r="R9" i="10" s="1"/>
  <c r="D219" i="12"/>
  <c r="D218" i="12"/>
  <c r="D217" i="12"/>
  <c r="D216" i="12"/>
  <c r="D215" i="12"/>
  <c r="D213" i="12"/>
  <c r="D219" i="10"/>
  <c r="D218" i="10"/>
  <c r="D217" i="10"/>
  <c r="D216" i="10"/>
  <c r="D215" i="10"/>
  <c r="D213" i="10"/>
  <c r="D239" i="10"/>
  <c r="D238" i="12"/>
  <c r="D239" i="12"/>
  <c r="D248" i="12"/>
  <c r="F96" i="12"/>
  <c r="G96" i="12"/>
  <c r="G95" i="12"/>
  <c r="G71" i="12"/>
  <c r="G225" i="10"/>
  <c r="I225" i="12" s="1"/>
  <c r="G225" i="9"/>
  <c r="H225" i="12" s="1"/>
  <c r="G226" i="10"/>
  <c r="I226" i="12" s="1"/>
  <c r="G226" i="9"/>
  <c r="H226" i="12" s="1"/>
  <c r="G227" i="10"/>
  <c r="I227" i="12" s="1"/>
  <c r="G227" i="9"/>
  <c r="H227" i="12" s="1"/>
  <c r="G234" i="10"/>
  <c r="I234" i="12" s="1"/>
  <c r="G237" i="9"/>
  <c r="H237" i="12" s="1"/>
  <c r="G245" i="10"/>
  <c r="I245" i="12" s="1"/>
  <c r="G13" i="10"/>
  <c r="Q220" i="10"/>
  <c r="P220" i="10"/>
  <c r="O220" i="10"/>
  <c r="N220" i="10"/>
  <c r="M220" i="10"/>
  <c r="L220" i="10"/>
  <c r="K220" i="10"/>
  <c r="Q211" i="10"/>
  <c r="P211" i="10"/>
  <c r="O211" i="10"/>
  <c r="N211" i="10"/>
  <c r="M211" i="10"/>
  <c r="L211" i="10"/>
  <c r="K211" i="10"/>
  <c r="N210" i="10"/>
  <c r="N209" i="10" s="1"/>
  <c r="Q205" i="10"/>
  <c r="P205" i="10"/>
  <c r="O205" i="10"/>
  <c r="N205" i="10"/>
  <c r="M205" i="10"/>
  <c r="L205" i="10"/>
  <c r="K205" i="10"/>
  <c r="Q201" i="10"/>
  <c r="P201" i="10"/>
  <c r="O201" i="10"/>
  <c r="N201" i="10"/>
  <c r="M201" i="10"/>
  <c r="L201" i="10"/>
  <c r="K201" i="10"/>
  <c r="Q194" i="10"/>
  <c r="P194" i="10"/>
  <c r="O194" i="10"/>
  <c r="N194" i="10"/>
  <c r="M194" i="10"/>
  <c r="L194" i="10"/>
  <c r="K194" i="10"/>
  <c r="Q181" i="10"/>
  <c r="P181" i="10"/>
  <c r="O181" i="10"/>
  <c r="N181" i="10"/>
  <c r="M181" i="10"/>
  <c r="L181" i="10"/>
  <c r="K181" i="10"/>
  <c r="Q159" i="10"/>
  <c r="P159" i="10"/>
  <c r="O159" i="10"/>
  <c r="N159" i="10"/>
  <c r="N157" i="10" s="1"/>
  <c r="M159" i="10"/>
  <c r="L159" i="10"/>
  <c r="K159" i="10"/>
  <c r="Q152" i="10"/>
  <c r="P152" i="10"/>
  <c r="O152" i="10"/>
  <c r="N152" i="10"/>
  <c r="M152" i="10"/>
  <c r="L152" i="10"/>
  <c r="K152" i="10"/>
  <c r="Q150" i="10"/>
  <c r="P150" i="10"/>
  <c r="O150" i="10"/>
  <c r="N150" i="10"/>
  <c r="M150" i="10"/>
  <c r="L150" i="10"/>
  <c r="K150" i="10"/>
  <c r="Q146" i="10"/>
  <c r="P146" i="10"/>
  <c r="O146" i="10"/>
  <c r="N146" i="10"/>
  <c r="M146" i="10"/>
  <c r="L146" i="10"/>
  <c r="K146" i="10"/>
  <c r="Q140" i="10"/>
  <c r="P140" i="10"/>
  <c r="O140" i="10"/>
  <c r="N140" i="10"/>
  <c r="M140" i="10"/>
  <c r="L140" i="10"/>
  <c r="K140" i="10"/>
  <c r="Q132" i="10"/>
  <c r="P132" i="10"/>
  <c r="O132" i="10"/>
  <c r="N132" i="10"/>
  <c r="M132" i="10"/>
  <c r="L132" i="10"/>
  <c r="K132" i="10"/>
  <c r="Q129" i="10"/>
  <c r="P129" i="10"/>
  <c r="O129" i="10"/>
  <c r="N129" i="10"/>
  <c r="M129" i="10"/>
  <c r="L129" i="10"/>
  <c r="K129" i="10"/>
  <c r="Q122" i="10"/>
  <c r="P122" i="10"/>
  <c r="O122" i="10"/>
  <c r="N122" i="10"/>
  <c r="M122" i="10"/>
  <c r="L122" i="10"/>
  <c r="K122" i="10"/>
  <c r="Q118" i="10"/>
  <c r="P118" i="10"/>
  <c r="O118" i="10"/>
  <c r="N118" i="10"/>
  <c r="M118" i="10"/>
  <c r="L118" i="10"/>
  <c r="K118" i="10"/>
  <c r="Q111" i="10"/>
  <c r="P111" i="10"/>
  <c r="O111" i="10"/>
  <c r="N111" i="10"/>
  <c r="M111" i="10"/>
  <c r="L111" i="10"/>
  <c r="K111" i="10"/>
  <c r="Q108" i="10"/>
  <c r="P108" i="10"/>
  <c r="O108" i="10"/>
  <c r="N108" i="10"/>
  <c r="M108" i="10"/>
  <c r="L108" i="10"/>
  <c r="K108" i="10"/>
  <c r="Q104" i="10"/>
  <c r="P104" i="10"/>
  <c r="O104" i="10"/>
  <c r="N104" i="10"/>
  <c r="M104" i="10"/>
  <c r="L104" i="10"/>
  <c r="K104" i="10"/>
  <c r="Q98" i="10"/>
  <c r="P98" i="10"/>
  <c r="O98" i="10"/>
  <c r="N98" i="10"/>
  <c r="M98" i="10"/>
  <c r="L98" i="10"/>
  <c r="K98" i="10"/>
  <c r="Q66" i="10"/>
  <c r="P66" i="10"/>
  <c r="O66" i="10"/>
  <c r="N66" i="10"/>
  <c r="M66" i="10"/>
  <c r="L66" i="10"/>
  <c r="K66" i="10"/>
  <c r="Q60" i="10"/>
  <c r="P60" i="10"/>
  <c r="O60" i="10"/>
  <c r="N60" i="10"/>
  <c r="M60" i="10"/>
  <c r="L60" i="10"/>
  <c r="K60" i="10"/>
  <c r="Q52" i="10"/>
  <c r="P52" i="10"/>
  <c r="O52" i="10"/>
  <c r="N52" i="10"/>
  <c r="M52" i="10"/>
  <c r="L52" i="10"/>
  <c r="K52" i="10"/>
  <c r="Q46" i="10"/>
  <c r="P46" i="10"/>
  <c r="O46" i="10"/>
  <c r="N46" i="10"/>
  <c r="M46" i="10"/>
  <c r="L46" i="10"/>
  <c r="K46" i="10"/>
  <c r="Q41" i="10"/>
  <c r="P41" i="10"/>
  <c r="O41" i="10"/>
  <c r="N41" i="10"/>
  <c r="M41" i="10"/>
  <c r="L41" i="10"/>
  <c r="K41" i="10"/>
  <c r="Q33" i="10"/>
  <c r="P33" i="10"/>
  <c r="O33" i="10"/>
  <c r="N33" i="10"/>
  <c r="M33" i="10"/>
  <c r="L33" i="10"/>
  <c r="K33" i="10"/>
  <c r="Q11" i="10"/>
  <c r="P11" i="10"/>
  <c r="O11" i="10"/>
  <c r="N11" i="10"/>
  <c r="M11" i="10"/>
  <c r="L11" i="10"/>
  <c r="K11" i="10"/>
  <c r="G231" i="10"/>
  <c r="I231" i="12" s="1"/>
  <c r="G230" i="10"/>
  <c r="I230" i="12" s="1"/>
  <c r="G229" i="10"/>
  <c r="I229" i="12" s="1"/>
  <c r="G228" i="10"/>
  <c r="I228" i="12" s="1"/>
  <c r="G231" i="9"/>
  <c r="H231" i="12" s="1"/>
  <c r="G230" i="9"/>
  <c r="H230" i="12" s="1"/>
  <c r="G229" i="9"/>
  <c r="H229" i="12" s="1"/>
  <c r="G228" i="9"/>
  <c r="H228" i="12" s="1"/>
  <c r="G96" i="10"/>
  <c r="I96" i="12" s="1"/>
  <c r="G96" i="9"/>
  <c r="H96" i="12" s="1"/>
  <c r="J2" i="12"/>
  <c r="V2" i="10"/>
  <c r="N2" i="9"/>
  <c r="E3" i="12"/>
  <c r="E3" i="10"/>
  <c r="E3" i="9"/>
  <c r="G251" i="9"/>
  <c r="H251" i="12" s="1"/>
  <c r="G248" i="9"/>
  <c r="G247" i="9"/>
  <c r="H247" i="12" s="1"/>
  <c r="G246" i="9"/>
  <c r="G245" i="9"/>
  <c r="H245" i="12" s="1"/>
  <c r="H211" i="9"/>
  <c r="C258" i="12"/>
  <c r="C253" i="10"/>
  <c r="C256" i="12"/>
  <c r="C256" i="9"/>
  <c r="C258" i="9"/>
  <c r="C251" i="10"/>
  <c r="G139" i="10"/>
  <c r="G139" i="9"/>
  <c r="H139" i="12" s="1"/>
  <c r="B2" i="10"/>
  <c r="B2" i="9"/>
  <c r="B2" i="12"/>
  <c r="H248" i="12"/>
  <c r="H246" i="12"/>
  <c r="G242" i="10"/>
  <c r="I242" i="12" s="1"/>
  <c r="G241" i="10"/>
  <c r="I241" i="12" s="1"/>
  <c r="G240" i="10"/>
  <c r="I240" i="12" s="1"/>
  <c r="G239" i="10"/>
  <c r="I239" i="12" s="1"/>
  <c r="G235" i="10"/>
  <c r="I235" i="12" s="1"/>
  <c r="G224" i="10"/>
  <c r="I224" i="12" s="1"/>
  <c r="G223" i="10"/>
  <c r="I223" i="12" s="1"/>
  <c r="G222" i="10"/>
  <c r="I222" i="12" s="1"/>
  <c r="G221" i="10"/>
  <c r="I221" i="12" s="1"/>
  <c r="V220" i="10"/>
  <c r="U220" i="10"/>
  <c r="T220" i="10"/>
  <c r="S220" i="10"/>
  <c r="J220" i="10"/>
  <c r="I220" i="10"/>
  <c r="G219" i="10"/>
  <c r="I219" i="12" s="1"/>
  <c r="G218" i="10"/>
  <c r="I218" i="12" s="1"/>
  <c r="G217" i="10"/>
  <c r="I217" i="12" s="1"/>
  <c r="G216" i="10"/>
  <c r="I216" i="12" s="1"/>
  <c r="G215" i="10"/>
  <c r="I215" i="12" s="1"/>
  <c r="G214" i="10"/>
  <c r="I214" i="12" s="1"/>
  <c r="G213" i="10"/>
  <c r="I213" i="12" s="1"/>
  <c r="G212" i="10"/>
  <c r="I212" i="12" s="1"/>
  <c r="V211" i="10"/>
  <c r="U211" i="10"/>
  <c r="T211" i="10"/>
  <c r="S211" i="10"/>
  <c r="J211" i="10"/>
  <c r="I211" i="10"/>
  <c r="H211" i="10"/>
  <c r="G208" i="10"/>
  <c r="I208" i="12" s="1"/>
  <c r="G207" i="10"/>
  <c r="I207" i="12" s="1"/>
  <c r="G206" i="10"/>
  <c r="I206" i="12" s="1"/>
  <c r="V205" i="10"/>
  <c r="U205" i="10"/>
  <c r="T205" i="10"/>
  <c r="S205" i="10"/>
  <c r="J205" i="10"/>
  <c r="I205" i="10"/>
  <c r="H205" i="10"/>
  <c r="G204" i="10"/>
  <c r="I204" i="12" s="1"/>
  <c r="G203" i="10"/>
  <c r="I203" i="12" s="1"/>
  <c r="G202" i="10"/>
  <c r="I202" i="12" s="1"/>
  <c r="V201" i="10"/>
  <c r="U201" i="10"/>
  <c r="T201" i="10"/>
  <c r="S201" i="10"/>
  <c r="J201" i="10"/>
  <c r="I201" i="10"/>
  <c r="H201" i="10"/>
  <c r="G200" i="10"/>
  <c r="I200" i="12" s="1"/>
  <c r="G199" i="10"/>
  <c r="I199" i="12" s="1"/>
  <c r="G198" i="10"/>
  <c r="I198" i="12" s="1"/>
  <c r="G197" i="10"/>
  <c r="I197" i="12" s="1"/>
  <c r="G196" i="10"/>
  <c r="I196" i="12" s="1"/>
  <c r="G195" i="10"/>
  <c r="I195" i="12" s="1"/>
  <c r="V194" i="10"/>
  <c r="U194" i="10"/>
  <c r="T194" i="10"/>
  <c r="S194" i="10"/>
  <c r="J194" i="10"/>
  <c r="I194" i="10"/>
  <c r="H194" i="10"/>
  <c r="G193" i="10"/>
  <c r="I193" i="12" s="1"/>
  <c r="G192" i="10"/>
  <c r="I192" i="12" s="1"/>
  <c r="G191" i="10"/>
  <c r="I191" i="12" s="1"/>
  <c r="G190" i="10"/>
  <c r="I190" i="12" s="1"/>
  <c r="G189" i="10"/>
  <c r="I189" i="12" s="1"/>
  <c r="G188" i="10"/>
  <c r="I188" i="12" s="1"/>
  <c r="G187" i="10"/>
  <c r="I187" i="12" s="1"/>
  <c r="G186" i="10"/>
  <c r="I186" i="12" s="1"/>
  <c r="G185" i="10"/>
  <c r="I185" i="12" s="1"/>
  <c r="G184" i="10"/>
  <c r="I184" i="12" s="1"/>
  <c r="G183" i="10"/>
  <c r="I183" i="12" s="1"/>
  <c r="G182" i="10"/>
  <c r="I182" i="12" s="1"/>
  <c r="V181" i="10"/>
  <c r="U181" i="10"/>
  <c r="T181" i="10"/>
  <c r="S181" i="10"/>
  <c r="J181" i="10"/>
  <c r="I181" i="10"/>
  <c r="H181" i="10"/>
  <c r="G180" i="10"/>
  <c r="I180" i="12" s="1"/>
  <c r="G179" i="10"/>
  <c r="I179" i="12" s="1"/>
  <c r="G178" i="10"/>
  <c r="I178" i="12" s="1"/>
  <c r="G177" i="10"/>
  <c r="I177" i="12" s="1"/>
  <c r="G176" i="10"/>
  <c r="I176" i="12" s="1"/>
  <c r="G175" i="10"/>
  <c r="I175" i="12" s="1"/>
  <c r="G174" i="10"/>
  <c r="I174" i="12" s="1"/>
  <c r="G173" i="10"/>
  <c r="I173" i="12" s="1"/>
  <c r="G172" i="10"/>
  <c r="I172" i="12" s="1"/>
  <c r="G171" i="10"/>
  <c r="I171" i="12" s="1"/>
  <c r="G170" i="10"/>
  <c r="I170" i="12" s="1"/>
  <c r="G169" i="10"/>
  <c r="I169" i="12" s="1"/>
  <c r="G168" i="10"/>
  <c r="I168" i="12" s="1"/>
  <c r="G167" i="10"/>
  <c r="I167" i="12" s="1"/>
  <c r="G166" i="10"/>
  <c r="I166" i="12" s="1"/>
  <c r="G165" i="10"/>
  <c r="I165" i="12" s="1"/>
  <c r="G164" i="10"/>
  <c r="I164" i="12" s="1"/>
  <c r="G163" i="10"/>
  <c r="I163" i="12" s="1"/>
  <c r="G162" i="10"/>
  <c r="I162" i="12" s="1"/>
  <c r="G161" i="10"/>
  <c r="I161" i="12" s="1"/>
  <c r="G160" i="10"/>
  <c r="I160" i="12" s="1"/>
  <c r="V159" i="10"/>
  <c r="U159" i="10"/>
  <c r="T159" i="10"/>
  <c r="S159" i="10"/>
  <c r="J159" i="10"/>
  <c r="I159" i="10"/>
  <c r="H159" i="10"/>
  <c r="H157" i="10" s="1"/>
  <c r="G158" i="10"/>
  <c r="I158" i="12" s="1"/>
  <c r="G154" i="10"/>
  <c r="I154" i="12" s="1"/>
  <c r="G153" i="10"/>
  <c r="I153" i="12" s="1"/>
  <c r="V152" i="10"/>
  <c r="U152" i="10"/>
  <c r="T152" i="10"/>
  <c r="S152" i="10"/>
  <c r="J152" i="10"/>
  <c r="I152" i="10"/>
  <c r="H152" i="10"/>
  <c r="G151" i="10"/>
  <c r="I151" i="12" s="1"/>
  <c r="V150" i="10"/>
  <c r="U150" i="10"/>
  <c r="T150" i="10"/>
  <c r="S150" i="10"/>
  <c r="J150" i="10"/>
  <c r="I150" i="10"/>
  <c r="H150" i="10"/>
  <c r="G149" i="10"/>
  <c r="I149" i="12" s="1"/>
  <c r="G148" i="10"/>
  <c r="I148" i="12" s="1"/>
  <c r="G147" i="10"/>
  <c r="I147" i="12" s="1"/>
  <c r="V146" i="10"/>
  <c r="U146" i="10"/>
  <c r="T146" i="10"/>
  <c r="S146" i="10"/>
  <c r="J146" i="10"/>
  <c r="I146" i="10"/>
  <c r="H146" i="10"/>
  <c r="G145" i="10"/>
  <c r="I145" i="12" s="1"/>
  <c r="G144" i="10"/>
  <c r="I144" i="12" s="1"/>
  <c r="G143" i="10"/>
  <c r="I143" i="12" s="1"/>
  <c r="G142" i="10"/>
  <c r="I142" i="12" s="1"/>
  <c r="G141" i="10"/>
  <c r="I141" i="12" s="1"/>
  <c r="V140" i="10"/>
  <c r="U140" i="10"/>
  <c r="T140" i="10"/>
  <c r="S140" i="10"/>
  <c r="J140" i="10"/>
  <c r="I140" i="10"/>
  <c r="H140" i="10"/>
  <c r="I139" i="12"/>
  <c r="G138" i="10"/>
  <c r="I138" i="12" s="1"/>
  <c r="G137" i="10"/>
  <c r="I137" i="12" s="1"/>
  <c r="G136" i="10"/>
  <c r="I136" i="12" s="1"/>
  <c r="G135" i="10"/>
  <c r="I135" i="12" s="1"/>
  <c r="G134" i="10"/>
  <c r="I134" i="12" s="1"/>
  <c r="G133" i="10"/>
  <c r="I133" i="12" s="1"/>
  <c r="V132" i="10"/>
  <c r="U132" i="10"/>
  <c r="T132" i="10"/>
  <c r="S132" i="10"/>
  <c r="J132" i="10"/>
  <c r="I132" i="10"/>
  <c r="H132" i="10"/>
  <c r="G131" i="10"/>
  <c r="I131" i="12" s="1"/>
  <c r="G130" i="10"/>
  <c r="I130" i="12" s="1"/>
  <c r="V129" i="10"/>
  <c r="U129" i="10"/>
  <c r="T129" i="10"/>
  <c r="S129" i="10"/>
  <c r="J129" i="10"/>
  <c r="I129" i="10"/>
  <c r="H129" i="10"/>
  <c r="G128" i="10"/>
  <c r="I128" i="12" s="1"/>
  <c r="G127" i="10"/>
  <c r="I127" i="12" s="1"/>
  <c r="G126" i="10"/>
  <c r="I126" i="12" s="1"/>
  <c r="G125" i="10"/>
  <c r="I125" i="12" s="1"/>
  <c r="G124" i="10"/>
  <c r="I124" i="12" s="1"/>
  <c r="G123" i="10"/>
  <c r="I123" i="12" s="1"/>
  <c r="V122" i="10"/>
  <c r="U122" i="10"/>
  <c r="T122" i="10"/>
  <c r="S122" i="10"/>
  <c r="J122" i="10"/>
  <c r="I122" i="10"/>
  <c r="H122" i="10"/>
  <c r="G121" i="10"/>
  <c r="I121" i="12" s="1"/>
  <c r="G120" i="10"/>
  <c r="I120" i="12" s="1"/>
  <c r="G119" i="10"/>
  <c r="I119" i="12" s="1"/>
  <c r="V118" i="10"/>
  <c r="U118" i="10"/>
  <c r="T118" i="10"/>
  <c r="S118" i="10"/>
  <c r="J118" i="10"/>
  <c r="I118" i="10"/>
  <c r="H118" i="10"/>
  <c r="G117" i="10"/>
  <c r="I117" i="12" s="1"/>
  <c r="G116" i="10"/>
  <c r="I116" i="12" s="1"/>
  <c r="G115" i="10"/>
  <c r="I115" i="12" s="1"/>
  <c r="G114" i="10"/>
  <c r="I114" i="12" s="1"/>
  <c r="G113" i="10"/>
  <c r="I113" i="12" s="1"/>
  <c r="G112" i="10"/>
  <c r="I112" i="12" s="1"/>
  <c r="V111" i="10"/>
  <c r="U111" i="10"/>
  <c r="T111" i="10"/>
  <c r="S111" i="10"/>
  <c r="J111" i="10"/>
  <c r="I111" i="10"/>
  <c r="H111" i="10"/>
  <c r="G110" i="10"/>
  <c r="I110" i="12" s="1"/>
  <c r="G109" i="10"/>
  <c r="I109" i="12" s="1"/>
  <c r="V108" i="10"/>
  <c r="U108" i="10"/>
  <c r="T108" i="10"/>
  <c r="S108" i="10"/>
  <c r="J108" i="10"/>
  <c r="I108" i="10"/>
  <c r="H108" i="10"/>
  <c r="G107" i="10"/>
  <c r="I107" i="12" s="1"/>
  <c r="G106" i="10"/>
  <c r="I106" i="12" s="1"/>
  <c r="G105" i="10"/>
  <c r="I105" i="12" s="1"/>
  <c r="V104" i="10"/>
  <c r="U104" i="10"/>
  <c r="T104" i="10"/>
  <c r="S104" i="10"/>
  <c r="J104" i="10"/>
  <c r="I104" i="10"/>
  <c r="H104" i="10"/>
  <c r="G103" i="10"/>
  <c r="I103" i="12" s="1"/>
  <c r="G102" i="10"/>
  <c r="I102" i="12" s="1"/>
  <c r="G101" i="10"/>
  <c r="I101" i="12" s="1"/>
  <c r="G100" i="10"/>
  <c r="I100" i="12" s="1"/>
  <c r="G99" i="10"/>
  <c r="I99" i="12" s="1"/>
  <c r="V98" i="10"/>
  <c r="U98" i="10"/>
  <c r="T98" i="10"/>
  <c r="S98" i="10"/>
  <c r="J98" i="10"/>
  <c r="I98" i="10"/>
  <c r="H98" i="10"/>
  <c r="G97" i="10"/>
  <c r="I97" i="12" s="1"/>
  <c r="G95" i="10"/>
  <c r="I95" i="12" s="1"/>
  <c r="G94" i="10"/>
  <c r="I94" i="12" s="1"/>
  <c r="G93" i="10"/>
  <c r="I93" i="12" s="1"/>
  <c r="G92" i="10"/>
  <c r="I92" i="12" s="1"/>
  <c r="G91" i="10"/>
  <c r="I91" i="12" s="1"/>
  <c r="G90" i="10"/>
  <c r="I90" i="12" s="1"/>
  <c r="G89" i="10"/>
  <c r="I89" i="12" s="1"/>
  <c r="G88" i="10"/>
  <c r="I88" i="12" s="1"/>
  <c r="G87" i="10"/>
  <c r="I87" i="12" s="1"/>
  <c r="G86" i="10"/>
  <c r="I86" i="12" s="1"/>
  <c r="G85" i="10"/>
  <c r="I85" i="12" s="1"/>
  <c r="G84" i="10"/>
  <c r="I84" i="12" s="1"/>
  <c r="G83" i="10"/>
  <c r="I83" i="12" s="1"/>
  <c r="G82" i="10"/>
  <c r="I82" i="12" s="1"/>
  <c r="G81" i="10"/>
  <c r="I81" i="12" s="1"/>
  <c r="G80" i="10"/>
  <c r="I80" i="12" s="1"/>
  <c r="G79" i="10"/>
  <c r="I79" i="12" s="1"/>
  <c r="G78" i="10"/>
  <c r="I78" i="12" s="1"/>
  <c r="G77" i="10"/>
  <c r="I77" i="12" s="1"/>
  <c r="G76" i="10"/>
  <c r="I76" i="12" s="1"/>
  <c r="G75" i="10"/>
  <c r="I75" i="12" s="1"/>
  <c r="G74" i="10"/>
  <c r="I74" i="12" s="1"/>
  <c r="G73" i="10"/>
  <c r="I73" i="12" s="1"/>
  <c r="G72" i="10"/>
  <c r="I72" i="12" s="1"/>
  <c r="G71" i="10"/>
  <c r="I71" i="12" s="1"/>
  <c r="G70" i="10"/>
  <c r="I70" i="12" s="1"/>
  <c r="G69" i="10"/>
  <c r="I69" i="12" s="1"/>
  <c r="G68" i="10"/>
  <c r="G67" i="10"/>
  <c r="I67" i="12" s="1"/>
  <c r="V66" i="10"/>
  <c r="U66" i="10"/>
  <c r="T66" i="10"/>
  <c r="S66" i="10"/>
  <c r="J66" i="10"/>
  <c r="I66" i="10"/>
  <c r="H66" i="10"/>
  <c r="G65" i="10"/>
  <c r="I65" i="12" s="1"/>
  <c r="G64" i="10"/>
  <c r="I64" i="12" s="1"/>
  <c r="G63" i="10"/>
  <c r="I63" i="12" s="1"/>
  <c r="G62" i="10"/>
  <c r="I62" i="12" s="1"/>
  <c r="G61" i="10"/>
  <c r="I61" i="12" s="1"/>
  <c r="V60" i="10"/>
  <c r="U60" i="10"/>
  <c r="T60" i="10"/>
  <c r="S60" i="10"/>
  <c r="J60" i="10"/>
  <c r="I60" i="10"/>
  <c r="H60" i="10"/>
  <c r="G59" i="10"/>
  <c r="I59" i="12" s="1"/>
  <c r="G58" i="10"/>
  <c r="I58" i="12" s="1"/>
  <c r="G57" i="10"/>
  <c r="I57" i="12" s="1"/>
  <c r="G56" i="10"/>
  <c r="I56" i="12" s="1"/>
  <c r="I55" i="12"/>
  <c r="G54" i="10"/>
  <c r="I54" i="12" s="1"/>
  <c r="G53" i="10"/>
  <c r="I53" i="12" s="1"/>
  <c r="V52" i="10"/>
  <c r="U52" i="10"/>
  <c r="T52" i="10"/>
  <c r="S52" i="10"/>
  <c r="J52" i="10"/>
  <c r="I52" i="10"/>
  <c r="H52" i="10"/>
  <c r="G51" i="10"/>
  <c r="I51" i="12" s="1"/>
  <c r="G50" i="10"/>
  <c r="I50" i="12" s="1"/>
  <c r="G49" i="10"/>
  <c r="I49" i="12" s="1"/>
  <c r="G48" i="10"/>
  <c r="I48" i="12" s="1"/>
  <c r="G47" i="10"/>
  <c r="I47" i="12" s="1"/>
  <c r="V46" i="10"/>
  <c r="U46" i="10"/>
  <c r="T46" i="10"/>
  <c r="S46" i="10"/>
  <c r="J46" i="10"/>
  <c r="I46" i="10"/>
  <c r="H46" i="10"/>
  <c r="G45" i="10"/>
  <c r="I45" i="12" s="1"/>
  <c r="G44" i="10"/>
  <c r="I44" i="12" s="1"/>
  <c r="G43" i="10"/>
  <c r="I43" i="12" s="1"/>
  <c r="G42" i="10"/>
  <c r="I42" i="12" s="1"/>
  <c r="V41" i="10"/>
  <c r="U41" i="10"/>
  <c r="T41" i="10"/>
  <c r="S41" i="10"/>
  <c r="J41" i="10"/>
  <c r="I41" i="10"/>
  <c r="H41" i="10"/>
  <c r="G40" i="10"/>
  <c r="I40" i="12" s="1"/>
  <c r="G39" i="10"/>
  <c r="I39" i="12" s="1"/>
  <c r="G38" i="10"/>
  <c r="I38" i="12" s="1"/>
  <c r="G37" i="10"/>
  <c r="I37" i="12" s="1"/>
  <c r="G36" i="10"/>
  <c r="I36" i="12" s="1"/>
  <c r="G35" i="10"/>
  <c r="I35" i="12" s="1"/>
  <c r="G34" i="10"/>
  <c r="I34" i="12" s="1"/>
  <c r="V33" i="10"/>
  <c r="U33" i="10"/>
  <c r="T33" i="10"/>
  <c r="S33" i="10"/>
  <c r="J33" i="10"/>
  <c r="I33" i="10"/>
  <c r="H33" i="10"/>
  <c r="G32" i="10"/>
  <c r="I32" i="12" s="1"/>
  <c r="G31" i="10"/>
  <c r="I31" i="12" s="1"/>
  <c r="G30" i="10"/>
  <c r="I30" i="12" s="1"/>
  <c r="G29" i="10"/>
  <c r="I29" i="12" s="1"/>
  <c r="G28" i="10"/>
  <c r="I28" i="12" s="1"/>
  <c r="G27" i="10"/>
  <c r="I27" i="12" s="1"/>
  <c r="G26" i="10"/>
  <c r="I26" i="12" s="1"/>
  <c r="G25" i="10"/>
  <c r="I25" i="12" s="1"/>
  <c r="G24" i="10"/>
  <c r="I24" i="12" s="1"/>
  <c r="G23" i="10"/>
  <c r="I23" i="12" s="1"/>
  <c r="G22" i="10"/>
  <c r="I22" i="12" s="1"/>
  <c r="G21" i="10"/>
  <c r="I21" i="12" s="1"/>
  <c r="G20" i="10"/>
  <c r="I20" i="12" s="1"/>
  <c r="G19" i="10"/>
  <c r="I19" i="12" s="1"/>
  <c r="G18" i="10"/>
  <c r="I18" i="12" s="1"/>
  <c r="G17" i="10"/>
  <c r="I17" i="12" s="1"/>
  <c r="G16" i="10"/>
  <c r="I16" i="12" s="1"/>
  <c r="I15" i="12"/>
  <c r="G14" i="10"/>
  <c r="I14" i="12" s="1"/>
  <c r="I13" i="12"/>
  <c r="I12" i="12"/>
  <c r="V11" i="10"/>
  <c r="U11" i="10"/>
  <c r="T11" i="10"/>
  <c r="S11" i="10"/>
  <c r="J11" i="10"/>
  <c r="I11" i="10"/>
  <c r="H11" i="10"/>
  <c r="G242" i="9"/>
  <c r="H242" i="12" s="1"/>
  <c r="G241" i="9"/>
  <c r="H241" i="12" s="1"/>
  <c r="G240" i="9"/>
  <c r="G239" i="9"/>
  <c r="H239" i="12" s="1"/>
  <c r="G238" i="9"/>
  <c r="H238" i="12" s="1"/>
  <c r="G224" i="9"/>
  <c r="G223" i="9"/>
  <c r="H223" i="12" s="1"/>
  <c r="J223" i="12" s="1"/>
  <c r="G222" i="9"/>
  <c r="H222" i="12" s="1"/>
  <c r="G221" i="9"/>
  <c r="H221" i="12" s="1"/>
  <c r="M220" i="9"/>
  <c r="L220" i="9"/>
  <c r="K220" i="9"/>
  <c r="J220" i="9"/>
  <c r="I220" i="9"/>
  <c r="H220" i="9"/>
  <c r="G219" i="9"/>
  <c r="H219" i="12" s="1"/>
  <c r="G218" i="9"/>
  <c r="H218" i="12" s="1"/>
  <c r="G217" i="9"/>
  <c r="H217" i="12" s="1"/>
  <c r="J217" i="12" s="1"/>
  <c r="G216" i="9"/>
  <c r="H216" i="12" s="1"/>
  <c r="G215" i="9"/>
  <c r="H215" i="12" s="1"/>
  <c r="J215" i="12" s="1"/>
  <c r="G214" i="9"/>
  <c r="H214" i="12" s="1"/>
  <c r="G213" i="9"/>
  <c r="H213" i="12" s="1"/>
  <c r="J213" i="12" s="1"/>
  <c r="G212" i="9"/>
  <c r="H212" i="12" s="1"/>
  <c r="N211" i="9"/>
  <c r="M211" i="9"/>
  <c r="L211" i="9"/>
  <c r="K211" i="9"/>
  <c r="J211" i="9"/>
  <c r="I211" i="9"/>
  <c r="G208" i="9"/>
  <c r="H208" i="12" s="1"/>
  <c r="G207" i="9"/>
  <c r="H207" i="12" s="1"/>
  <c r="G206" i="9"/>
  <c r="H206" i="12" s="1"/>
  <c r="N205" i="9"/>
  <c r="M205" i="9"/>
  <c r="L205" i="9"/>
  <c r="K205" i="9"/>
  <c r="J205" i="9"/>
  <c r="I205" i="9"/>
  <c r="H205" i="9"/>
  <c r="G204" i="9"/>
  <c r="H204" i="12" s="1"/>
  <c r="G203" i="9"/>
  <c r="H203" i="12" s="1"/>
  <c r="G202" i="9"/>
  <c r="H202" i="12" s="1"/>
  <c r="N201" i="9"/>
  <c r="M201" i="9"/>
  <c r="L201" i="9"/>
  <c r="K201" i="9"/>
  <c r="J201" i="9"/>
  <c r="I201" i="9"/>
  <c r="H201" i="9"/>
  <c r="G200" i="9"/>
  <c r="H200" i="12" s="1"/>
  <c r="G199" i="9"/>
  <c r="H199" i="12" s="1"/>
  <c r="G198" i="9"/>
  <c r="H198" i="12" s="1"/>
  <c r="G197" i="9"/>
  <c r="H197" i="12" s="1"/>
  <c r="G196" i="9"/>
  <c r="H196" i="12" s="1"/>
  <c r="G195" i="9"/>
  <c r="N194" i="9"/>
  <c r="M194" i="9"/>
  <c r="L194" i="9"/>
  <c r="K194" i="9"/>
  <c r="J194" i="9"/>
  <c r="I194" i="9"/>
  <c r="H194" i="9"/>
  <c r="G193" i="9"/>
  <c r="H193" i="12" s="1"/>
  <c r="G192" i="9"/>
  <c r="H192" i="12" s="1"/>
  <c r="G191" i="9"/>
  <c r="H191" i="12" s="1"/>
  <c r="G190" i="9"/>
  <c r="H190" i="12" s="1"/>
  <c r="G189" i="9"/>
  <c r="H189" i="12" s="1"/>
  <c r="G188" i="9"/>
  <c r="H188" i="12" s="1"/>
  <c r="G187" i="9"/>
  <c r="H187" i="12" s="1"/>
  <c r="G186" i="9"/>
  <c r="H186" i="12" s="1"/>
  <c r="G185" i="9"/>
  <c r="H185" i="12" s="1"/>
  <c r="G184" i="9"/>
  <c r="H184" i="12" s="1"/>
  <c r="G183" i="9"/>
  <c r="H183" i="12" s="1"/>
  <c r="G182" i="9"/>
  <c r="H182" i="12" s="1"/>
  <c r="N181" i="9"/>
  <c r="M181" i="9"/>
  <c r="L181" i="9"/>
  <c r="K181" i="9"/>
  <c r="J181" i="9"/>
  <c r="I181" i="9"/>
  <c r="H181" i="9"/>
  <c r="G180" i="9"/>
  <c r="H180" i="12" s="1"/>
  <c r="G179" i="9"/>
  <c r="H179" i="12" s="1"/>
  <c r="G178" i="9"/>
  <c r="H178" i="12" s="1"/>
  <c r="G177" i="9"/>
  <c r="H177" i="12" s="1"/>
  <c r="G176" i="9"/>
  <c r="H176" i="12" s="1"/>
  <c r="G175" i="9"/>
  <c r="H175" i="12" s="1"/>
  <c r="G174" i="9"/>
  <c r="H174" i="12" s="1"/>
  <c r="G173" i="9"/>
  <c r="H173" i="12" s="1"/>
  <c r="G172" i="9"/>
  <c r="H172" i="12" s="1"/>
  <c r="G171" i="9"/>
  <c r="H171" i="12" s="1"/>
  <c r="G170" i="9"/>
  <c r="H170" i="12" s="1"/>
  <c r="G169" i="9"/>
  <c r="H169" i="12" s="1"/>
  <c r="G168" i="9"/>
  <c r="H168" i="12" s="1"/>
  <c r="G167" i="9"/>
  <c r="H167" i="12" s="1"/>
  <c r="G166" i="9"/>
  <c r="H166" i="12" s="1"/>
  <c r="G165" i="9"/>
  <c r="H165" i="12" s="1"/>
  <c r="G164" i="9"/>
  <c r="H164" i="12" s="1"/>
  <c r="G163" i="9"/>
  <c r="H163" i="12" s="1"/>
  <c r="G162" i="9"/>
  <c r="H162" i="12" s="1"/>
  <c r="G161" i="9"/>
  <c r="H161" i="12" s="1"/>
  <c r="G160" i="9"/>
  <c r="H160" i="12" s="1"/>
  <c r="N159" i="9"/>
  <c r="M159" i="9"/>
  <c r="L159" i="9"/>
  <c r="K159" i="9"/>
  <c r="J159" i="9"/>
  <c r="I159" i="9"/>
  <c r="H159" i="9"/>
  <c r="G158" i="9"/>
  <c r="H158" i="12" s="1"/>
  <c r="G154" i="9"/>
  <c r="H154" i="12" s="1"/>
  <c r="G153" i="9"/>
  <c r="N152" i="9"/>
  <c r="M152" i="9"/>
  <c r="L152" i="9"/>
  <c r="K152" i="9"/>
  <c r="J152" i="9"/>
  <c r="I152" i="9"/>
  <c r="H152" i="9"/>
  <c r="G151" i="9"/>
  <c r="H151" i="12" s="1"/>
  <c r="N150" i="9"/>
  <c r="M150" i="9"/>
  <c r="L150" i="9"/>
  <c r="K150" i="9"/>
  <c r="J150" i="9"/>
  <c r="I150" i="9"/>
  <c r="H150" i="9"/>
  <c r="G149" i="9"/>
  <c r="H149" i="12" s="1"/>
  <c r="G148" i="9"/>
  <c r="H148" i="12" s="1"/>
  <c r="G147" i="9"/>
  <c r="H147" i="12" s="1"/>
  <c r="N146" i="9"/>
  <c r="M146" i="9"/>
  <c r="L146" i="9"/>
  <c r="K146" i="9"/>
  <c r="J146" i="9"/>
  <c r="I146" i="9"/>
  <c r="H146" i="9"/>
  <c r="G145" i="9"/>
  <c r="H145" i="12" s="1"/>
  <c r="G144" i="9"/>
  <c r="H144" i="12" s="1"/>
  <c r="G143" i="9"/>
  <c r="H143" i="12" s="1"/>
  <c r="G142" i="9"/>
  <c r="H142" i="12" s="1"/>
  <c r="G141" i="9"/>
  <c r="H141" i="12" s="1"/>
  <c r="N140" i="9"/>
  <c r="M140" i="9"/>
  <c r="L140" i="9"/>
  <c r="K140" i="9"/>
  <c r="J140" i="9"/>
  <c r="I140" i="9"/>
  <c r="H140" i="9"/>
  <c r="G138" i="9"/>
  <c r="H138" i="12" s="1"/>
  <c r="J138" i="12" s="1"/>
  <c r="G137" i="9"/>
  <c r="H137" i="12" s="1"/>
  <c r="G136" i="9"/>
  <c r="H136" i="12" s="1"/>
  <c r="G135" i="9"/>
  <c r="H135" i="12" s="1"/>
  <c r="G134" i="9"/>
  <c r="H134" i="12" s="1"/>
  <c r="J134" i="12" s="1"/>
  <c r="G133" i="9"/>
  <c r="H133" i="12" s="1"/>
  <c r="N132" i="9"/>
  <c r="M132" i="9"/>
  <c r="L132" i="9"/>
  <c r="K132" i="9"/>
  <c r="J132" i="9"/>
  <c r="I132" i="9"/>
  <c r="H132" i="9"/>
  <c r="G131" i="9"/>
  <c r="H131" i="12" s="1"/>
  <c r="G130" i="9"/>
  <c r="H130" i="12" s="1"/>
  <c r="N129" i="9"/>
  <c r="M129" i="9"/>
  <c r="L129" i="9"/>
  <c r="K129" i="9"/>
  <c r="J129" i="9"/>
  <c r="I129" i="9"/>
  <c r="H129" i="9"/>
  <c r="G128" i="9"/>
  <c r="H128" i="12" s="1"/>
  <c r="G127" i="9"/>
  <c r="H127" i="12" s="1"/>
  <c r="G126" i="9"/>
  <c r="H126" i="12" s="1"/>
  <c r="J126" i="12" s="1"/>
  <c r="G125" i="9"/>
  <c r="H125" i="12" s="1"/>
  <c r="G124" i="9"/>
  <c r="H124" i="12" s="1"/>
  <c r="G123" i="9"/>
  <c r="H123" i="12" s="1"/>
  <c r="N122" i="9"/>
  <c r="M122" i="9"/>
  <c r="L122" i="9"/>
  <c r="K122" i="9"/>
  <c r="J122" i="9"/>
  <c r="I122" i="9"/>
  <c r="H122" i="9"/>
  <c r="G121" i="9"/>
  <c r="H121" i="12" s="1"/>
  <c r="G120" i="9"/>
  <c r="H120" i="12" s="1"/>
  <c r="J120" i="12" s="1"/>
  <c r="G119" i="9"/>
  <c r="H119" i="12" s="1"/>
  <c r="N118" i="9"/>
  <c r="M118" i="9"/>
  <c r="L118" i="9"/>
  <c r="K118" i="9"/>
  <c r="J118" i="9"/>
  <c r="I118" i="9"/>
  <c r="H118" i="9"/>
  <c r="G117" i="9"/>
  <c r="H117" i="12" s="1"/>
  <c r="G116" i="9"/>
  <c r="H116" i="12" s="1"/>
  <c r="G115" i="9"/>
  <c r="H115" i="12" s="1"/>
  <c r="G114" i="9"/>
  <c r="H114" i="12" s="1"/>
  <c r="J114" i="12" s="1"/>
  <c r="G113" i="9"/>
  <c r="H113" i="12" s="1"/>
  <c r="G112" i="9"/>
  <c r="H112" i="12" s="1"/>
  <c r="N111" i="9"/>
  <c r="M111" i="9"/>
  <c r="L111" i="9"/>
  <c r="K111" i="9"/>
  <c r="J111" i="9"/>
  <c r="I111" i="9"/>
  <c r="H111" i="9"/>
  <c r="G110" i="9"/>
  <c r="H110" i="12" s="1"/>
  <c r="G109" i="9"/>
  <c r="H109" i="12" s="1"/>
  <c r="N108" i="9"/>
  <c r="M108" i="9"/>
  <c r="L108" i="9"/>
  <c r="K108" i="9"/>
  <c r="J108" i="9"/>
  <c r="I108" i="9"/>
  <c r="H108" i="9"/>
  <c r="G107" i="9"/>
  <c r="H107" i="12" s="1"/>
  <c r="G106" i="9"/>
  <c r="H106" i="12" s="1"/>
  <c r="G105" i="9"/>
  <c r="H105" i="12" s="1"/>
  <c r="N104" i="9"/>
  <c r="M104" i="9"/>
  <c r="L104" i="9"/>
  <c r="K104" i="9"/>
  <c r="J104" i="9"/>
  <c r="I104" i="9"/>
  <c r="H104" i="9"/>
  <c r="G103" i="9"/>
  <c r="H103" i="12" s="1"/>
  <c r="G102" i="9"/>
  <c r="H102" i="12" s="1"/>
  <c r="G101" i="9"/>
  <c r="H101" i="12" s="1"/>
  <c r="G100" i="9"/>
  <c r="H100" i="12" s="1"/>
  <c r="G99" i="9"/>
  <c r="H99" i="12" s="1"/>
  <c r="N98" i="9"/>
  <c r="M98" i="9"/>
  <c r="L98" i="9"/>
  <c r="K98" i="9"/>
  <c r="J98" i="9"/>
  <c r="I98" i="9"/>
  <c r="H98" i="9"/>
  <c r="G97" i="9"/>
  <c r="H97" i="12" s="1"/>
  <c r="G95" i="9"/>
  <c r="H95" i="12" s="1"/>
  <c r="G94" i="9"/>
  <c r="H94" i="12" s="1"/>
  <c r="G93" i="9"/>
  <c r="H93" i="12" s="1"/>
  <c r="G92" i="9"/>
  <c r="H92" i="12" s="1"/>
  <c r="G91" i="9"/>
  <c r="H91" i="12" s="1"/>
  <c r="G90" i="9"/>
  <c r="H90" i="12" s="1"/>
  <c r="G89" i="9"/>
  <c r="H89" i="12" s="1"/>
  <c r="J89" i="12" s="1"/>
  <c r="G88" i="9"/>
  <c r="H88" i="12" s="1"/>
  <c r="G87" i="9"/>
  <c r="H87" i="12" s="1"/>
  <c r="G86" i="9"/>
  <c r="H86" i="12" s="1"/>
  <c r="G85" i="9"/>
  <c r="H85" i="12" s="1"/>
  <c r="G84" i="9"/>
  <c r="H84" i="12" s="1"/>
  <c r="G83" i="9"/>
  <c r="H83" i="12" s="1"/>
  <c r="G82" i="9"/>
  <c r="H82" i="12" s="1"/>
  <c r="G81" i="9"/>
  <c r="H81" i="12" s="1"/>
  <c r="J81" i="12" s="1"/>
  <c r="G80" i="9"/>
  <c r="H80" i="12" s="1"/>
  <c r="G79" i="9"/>
  <c r="H79" i="12" s="1"/>
  <c r="G78" i="9"/>
  <c r="H78" i="12" s="1"/>
  <c r="G77" i="9"/>
  <c r="H77" i="12" s="1"/>
  <c r="G76" i="9"/>
  <c r="H76" i="12" s="1"/>
  <c r="G75" i="9"/>
  <c r="H75" i="12" s="1"/>
  <c r="G74" i="9"/>
  <c r="H74" i="12" s="1"/>
  <c r="G73" i="9"/>
  <c r="H73" i="12" s="1"/>
  <c r="J73" i="12" s="1"/>
  <c r="G72" i="9"/>
  <c r="H72" i="12" s="1"/>
  <c r="G71" i="9"/>
  <c r="H71" i="12" s="1"/>
  <c r="G70" i="9"/>
  <c r="H70" i="12" s="1"/>
  <c r="G69" i="9"/>
  <c r="H69" i="12" s="1"/>
  <c r="G68" i="9"/>
  <c r="H68" i="12" s="1"/>
  <c r="G67" i="9"/>
  <c r="H67" i="12" s="1"/>
  <c r="N66" i="9"/>
  <c r="M66" i="9"/>
  <c r="L66" i="9"/>
  <c r="K66" i="9"/>
  <c r="J66" i="9"/>
  <c r="I66" i="9"/>
  <c r="H66" i="9"/>
  <c r="G65" i="9"/>
  <c r="H65" i="12" s="1"/>
  <c r="G64" i="9"/>
  <c r="H64" i="12" s="1"/>
  <c r="G63" i="9"/>
  <c r="H63" i="12" s="1"/>
  <c r="J63" i="12" s="1"/>
  <c r="G62" i="9"/>
  <c r="H62" i="12" s="1"/>
  <c r="G61" i="9"/>
  <c r="H61" i="12" s="1"/>
  <c r="N60" i="9"/>
  <c r="M60" i="9"/>
  <c r="L60" i="9"/>
  <c r="K60" i="9"/>
  <c r="J60" i="9"/>
  <c r="I60" i="9"/>
  <c r="H60" i="9"/>
  <c r="G59" i="9"/>
  <c r="H59" i="12" s="1"/>
  <c r="G58" i="9"/>
  <c r="H58" i="12" s="1"/>
  <c r="G57" i="9"/>
  <c r="H57" i="12" s="1"/>
  <c r="G56" i="9"/>
  <c r="H56" i="12" s="1"/>
  <c r="H55" i="12"/>
  <c r="G54" i="9"/>
  <c r="G53" i="9"/>
  <c r="H53" i="12" s="1"/>
  <c r="N52" i="9"/>
  <c r="M52" i="9"/>
  <c r="L52" i="9"/>
  <c r="K52" i="9"/>
  <c r="J52" i="9"/>
  <c r="I52" i="9"/>
  <c r="H52" i="9"/>
  <c r="G51" i="9"/>
  <c r="H51" i="12" s="1"/>
  <c r="G50" i="9"/>
  <c r="H50" i="12" s="1"/>
  <c r="G49" i="9"/>
  <c r="H49" i="12" s="1"/>
  <c r="G48" i="9"/>
  <c r="H48" i="12" s="1"/>
  <c r="G47" i="9"/>
  <c r="H47" i="12" s="1"/>
  <c r="N46" i="9"/>
  <c r="M46" i="9"/>
  <c r="L46" i="9"/>
  <c r="K46" i="9"/>
  <c r="J46" i="9"/>
  <c r="I46" i="9"/>
  <c r="H46" i="9"/>
  <c r="G45" i="9"/>
  <c r="H45" i="12" s="1"/>
  <c r="G44" i="9"/>
  <c r="H44" i="12" s="1"/>
  <c r="G43" i="9"/>
  <c r="H43" i="12" s="1"/>
  <c r="G42" i="9"/>
  <c r="H42" i="12" s="1"/>
  <c r="N41" i="9"/>
  <c r="M41" i="9"/>
  <c r="L41" i="9"/>
  <c r="K41" i="9"/>
  <c r="J41" i="9"/>
  <c r="I41" i="9"/>
  <c r="H41" i="9"/>
  <c r="G40" i="9"/>
  <c r="H40" i="12" s="1"/>
  <c r="G39" i="9"/>
  <c r="H39" i="12" s="1"/>
  <c r="G38" i="9"/>
  <c r="H38" i="12" s="1"/>
  <c r="G37" i="9"/>
  <c r="H37" i="12" s="1"/>
  <c r="G36" i="9"/>
  <c r="H36" i="12" s="1"/>
  <c r="G35" i="9"/>
  <c r="H35" i="12" s="1"/>
  <c r="G34" i="9"/>
  <c r="H34" i="12" s="1"/>
  <c r="N33" i="9"/>
  <c r="M33" i="9"/>
  <c r="L33" i="9"/>
  <c r="K33" i="9"/>
  <c r="J33" i="9"/>
  <c r="I33" i="9"/>
  <c r="H33" i="9"/>
  <c r="G32" i="9"/>
  <c r="H32" i="12" s="1"/>
  <c r="G31" i="9"/>
  <c r="H31" i="12" s="1"/>
  <c r="G30" i="9"/>
  <c r="H30" i="12" s="1"/>
  <c r="G29" i="9"/>
  <c r="H29" i="12" s="1"/>
  <c r="G28" i="9"/>
  <c r="H28" i="12" s="1"/>
  <c r="G27" i="9"/>
  <c r="H27" i="12" s="1"/>
  <c r="G26" i="9"/>
  <c r="H26" i="12" s="1"/>
  <c r="G25" i="9"/>
  <c r="H25" i="12" s="1"/>
  <c r="G24" i="9"/>
  <c r="H24" i="12" s="1"/>
  <c r="G23" i="9"/>
  <c r="H23" i="12" s="1"/>
  <c r="G22" i="9"/>
  <c r="H22" i="12" s="1"/>
  <c r="G21" i="9"/>
  <c r="H21" i="12" s="1"/>
  <c r="G20" i="9"/>
  <c r="H20" i="12" s="1"/>
  <c r="G19" i="9"/>
  <c r="H19" i="12" s="1"/>
  <c r="G18" i="9"/>
  <c r="H18" i="12" s="1"/>
  <c r="G17" i="9"/>
  <c r="H17" i="12" s="1"/>
  <c r="G16" i="9"/>
  <c r="H16" i="12" s="1"/>
  <c r="G15" i="9"/>
  <c r="H15" i="12" s="1"/>
  <c r="G14" i="9"/>
  <c r="H14" i="12" s="1"/>
  <c r="G13" i="9"/>
  <c r="H13" i="12" s="1"/>
  <c r="J13" i="12" s="1"/>
  <c r="G12" i="9"/>
  <c r="H12" i="12" s="1"/>
  <c r="N11" i="9"/>
  <c r="M11" i="9"/>
  <c r="L11" i="9"/>
  <c r="K11" i="9"/>
  <c r="J11" i="9"/>
  <c r="I11" i="9"/>
  <c r="H11" i="9"/>
  <c r="G152" i="10"/>
  <c r="I152" i="12" s="1"/>
  <c r="G150" i="10"/>
  <c r="I150" i="12" s="1"/>
  <c r="R244" i="10" l="1"/>
  <c r="J77" i="12"/>
  <c r="J85" i="12"/>
  <c r="J93" i="12"/>
  <c r="J69" i="12"/>
  <c r="P10" i="10"/>
  <c r="P9" i="10" s="1"/>
  <c r="H10" i="9"/>
  <c r="H9" i="9" s="1"/>
  <c r="H240" i="12"/>
  <c r="J240" i="12" s="1"/>
  <c r="J141" i="12"/>
  <c r="J208" i="12"/>
  <c r="J48" i="12"/>
  <c r="J86" i="12"/>
  <c r="J94" i="12"/>
  <c r="J107" i="12"/>
  <c r="N157" i="9"/>
  <c r="G146" i="10"/>
  <c r="I146" i="12" s="1"/>
  <c r="J219" i="12"/>
  <c r="J144" i="12"/>
  <c r="J163" i="12"/>
  <c r="M210" i="9"/>
  <c r="M209" i="9" s="1"/>
  <c r="I10" i="9"/>
  <c r="I9" i="9" s="1"/>
  <c r="V10" i="10"/>
  <c r="V9" i="10" s="1"/>
  <c r="I157" i="10"/>
  <c r="J238" i="12"/>
  <c r="J235" i="12"/>
  <c r="J237" i="12"/>
  <c r="J234" i="12"/>
  <c r="J157" i="9"/>
  <c r="I157" i="9"/>
  <c r="I210" i="9"/>
  <c r="I209" i="9" s="1"/>
  <c r="H224" i="12"/>
  <c r="J224" i="12" s="1"/>
  <c r="G220" i="9"/>
  <c r="H220" i="12" s="1"/>
  <c r="G98" i="10"/>
  <c r="I98" i="12" s="1"/>
  <c r="G201" i="10"/>
  <c r="I201" i="12" s="1"/>
  <c r="U157" i="10"/>
  <c r="G60" i="10"/>
  <c r="I60" i="12" s="1"/>
  <c r="J79" i="12"/>
  <c r="J95" i="12"/>
  <c r="J177" i="12"/>
  <c r="J75" i="12"/>
  <c r="J91" i="12"/>
  <c r="J128" i="12"/>
  <c r="J161" i="12"/>
  <c r="J165" i="12"/>
  <c r="J169" i="12"/>
  <c r="J173" i="12"/>
  <c r="J197" i="12"/>
  <c r="G220" i="10"/>
  <c r="I220" i="12" s="1"/>
  <c r="J12" i="12"/>
  <c r="J34" i="12"/>
  <c r="J38" i="12"/>
  <c r="J50" i="12"/>
  <c r="J105" i="12"/>
  <c r="J113" i="12"/>
  <c r="J117" i="12"/>
  <c r="J119" i="12"/>
  <c r="J137" i="12"/>
  <c r="J151" i="12"/>
  <c r="J206" i="12"/>
  <c r="G211" i="10"/>
  <c r="I211" i="12" s="1"/>
  <c r="G152" i="9"/>
  <c r="H152" i="12" s="1"/>
  <c r="J152" i="12" s="1"/>
  <c r="G146" i="9"/>
  <c r="H146" i="12" s="1"/>
  <c r="G140" i="9"/>
  <c r="H140" i="12" s="1"/>
  <c r="P210" i="10"/>
  <c r="P209" i="10" s="1"/>
  <c r="J167" i="12"/>
  <c r="K210" i="9"/>
  <c r="K209" i="9" s="1"/>
  <c r="G181" i="9"/>
  <c r="H181" i="12" s="1"/>
  <c r="G41" i="9"/>
  <c r="H41" i="12" s="1"/>
  <c r="G194" i="9"/>
  <c r="H194" i="12" s="1"/>
  <c r="G211" i="9"/>
  <c r="H211" i="12" s="1"/>
  <c r="G129" i="9"/>
  <c r="H129" i="12" s="1"/>
  <c r="I10" i="10"/>
  <c r="I9" i="10" s="1"/>
  <c r="S10" i="10"/>
  <c r="S9" i="10" s="1"/>
  <c r="J157" i="10"/>
  <c r="V157" i="10"/>
  <c r="J210" i="10"/>
  <c r="J209" i="10" s="1"/>
  <c r="V210" i="10"/>
  <c r="V209" i="10" s="1"/>
  <c r="K157" i="10"/>
  <c r="O157" i="10"/>
  <c r="K210" i="10"/>
  <c r="K209" i="10" s="1"/>
  <c r="O210" i="10"/>
  <c r="O209" i="10" s="1"/>
  <c r="L210" i="10"/>
  <c r="L209" i="10" s="1"/>
  <c r="J10" i="10"/>
  <c r="J9" i="10" s="1"/>
  <c r="L157" i="10"/>
  <c r="P157" i="10"/>
  <c r="R243" i="10"/>
  <c r="K10" i="10"/>
  <c r="K9" i="10" s="1"/>
  <c r="O10" i="10"/>
  <c r="O9" i="10" s="1"/>
  <c r="N10" i="10"/>
  <c r="N9" i="10" s="1"/>
  <c r="M157" i="10"/>
  <c r="Q157" i="10"/>
  <c r="H210" i="10"/>
  <c r="H209" i="10" s="1"/>
  <c r="H156" i="10" s="1"/>
  <c r="H10" i="10"/>
  <c r="H9" i="10" s="1"/>
  <c r="J210" i="9"/>
  <c r="J209" i="9" s="1"/>
  <c r="N210" i="9"/>
  <c r="N209" i="9" s="1"/>
  <c r="N156" i="9" s="1"/>
  <c r="J212" i="12"/>
  <c r="G205" i="9"/>
  <c r="H205" i="12" s="1"/>
  <c r="J207" i="12"/>
  <c r="G201" i="9"/>
  <c r="H201" i="12" s="1"/>
  <c r="H195" i="12"/>
  <c r="J195" i="12" s="1"/>
  <c r="H157" i="9"/>
  <c r="K157" i="9"/>
  <c r="K156" i="9" s="1"/>
  <c r="H153" i="12"/>
  <c r="J153" i="12" s="1"/>
  <c r="J145" i="12"/>
  <c r="M10" i="9"/>
  <c r="M9" i="9" s="1"/>
  <c r="J90" i="12"/>
  <c r="J127" i="12"/>
  <c r="G108" i="9"/>
  <c r="H108" i="12" s="1"/>
  <c r="G11" i="10"/>
  <c r="I11" i="12" s="1"/>
  <c r="G181" i="10"/>
  <c r="I181" i="12" s="1"/>
  <c r="J171" i="12"/>
  <c r="J179" i="12"/>
  <c r="J242" i="12"/>
  <c r="G98" i="9"/>
  <c r="H98" i="12" s="1"/>
  <c r="G60" i="9"/>
  <c r="H60" i="12" s="1"/>
  <c r="G52" i="9"/>
  <c r="H52" i="12" s="1"/>
  <c r="G111" i="10"/>
  <c r="I111" i="12" s="1"/>
  <c r="J15" i="12"/>
  <c r="J36" i="12"/>
  <c r="J112" i="12"/>
  <c r="J116" i="12"/>
  <c r="J136" i="12"/>
  <c r="J142" i="12"/>
  <c r="L157" i="9"/>
  <c r="J199" i="12"/>
  <c r="H210" i="9"/>
  <c r="H209" i="9" s="1"/>
  <c r="L210" i="9"/>
  <c r="L209" i="9" s="1"/>
  <c r="T210" i="10"/>
  <c r="T209" i="10" s="1"/>
  <c r="M10" i="10"/>
  <c r="M9" i="10" s="1"/>
  <c r="Q10" i="10"/>
  <c r="Q9" i="10" s="1"/>
  <c r="M210" i="10"/>
  <c r="M209" i="10" s="1"/>
  <c r="Q210" i="10"/>
  <c r="Q209" i="10" s="1"/>
  <c r="G104" i="9"/>
  <c r="H104" i="12" s="1"/>
  <c r="G132" i="10"/>
  <c r="I132" i="12" s="1"/>
  <c r="G122" i="10"/>
  <c r="I122" i="12" s="1"/>
  <c r="J115" i="12"/>
  <c r="J175" i="12"/>
  <c r="L10" i="10"/>
  <c r="L9" i="10" s="1"/>
  <c r="G118" i="9"/>
  <c r="H118" i="12" s="1"/>
  <c r="G52" i="10"/>
  <c r="I52" i="12" s="1"/>
  <c r="G132" i="9"/>
  <c r="H132" i="12" s="1"/>
  <c r="N10" i="9"/>
  <c r="N9" i="9" s="1"/>
  <c r="J40" i="12"/>
  <c r="J64" i="12"/>
  <c r="J70" i="12"/>
  <c r="J83" i="12"/>
  <c r="G159" i="9"/>
  <c r="G111" i="9"/>
  <c r="H111" i="12" s="1"/>
  <c r="G104" i="10"/>
  <c r="I104" i="12" s="1"/>
  <c r="G46" i="10"/>
  <c r="I46" i="12" s="1"/>
  <c r="G46" i="9"/>
  <c r="H46" i="12" s="1"/>
  <c r="G122" i="9"/>
  <c r="H122" i="12" s="1"/>
  <c r="G33" i="10"/>
  <c r="I33" i="12" s="1"/>
  <c r="J61" i="12"/>
  <c r="J65" i="12"/>
  <c r="J71" i="12"/>
  <c r="J78" i="12"/>
  <c r="J87" i="12"/>
  <c r="J124" i="12"/>
  <c r="G150" i="9"/>
  <c r="H150" i="12" s="1"/>
  <c r="J150" i="12" s="1"/>
  <c r="M157" i="9"/>
  <c r="T10" i="10"/>
  <c r="T9" i="10" s="1"/>
  <c r="J227" i="12"/>
  <c r="G66" i="9"/>
  <c r="H66" i="12" s="1"/>
  <c r="J67" i="12"/>
  <c r="L10" i="9"/>
  <c r="L9" i="9" s="1"/>
  <c r="J10" i="9"/>
  <c r="J9" i="9" s="1"/>
  <c r="K10" i="9"/>
  <c r="K9" i="9" s="1"/>
  <c r="G33" i="9"/>
  <c r="H33" i="12" s="1"/>
  <c r="G11" i="9"/>
  <c r="H11" i="12" s="1"/>
  <c r="J31" i="12"/>
  <c r="J56" i="12"/>
  <c r="J99" i="12"/>
  <c r="J103" i="12"/>
  <c r="J149" i="12"/>
  <c r="J14" i="12"/>
  <c r="J57" i="12"/>
  <c r="J59" i="12"/>
  <c r="J101" i="12"/>
  <c r="J18" i="12"/>
  <c r="J20" i="12"/>
  <c r="J21" i="12"/>
  <c r="J22" i="12"/>
  <c r="J25" i="12"/>
  <c r="J26" i="12"/>
  <c r="J29" i="12"/>
  <c r="J30" i="12"/>
  <c r="J62" i="12"/>
  <c r="J74" i="12"/>
  <c r="J82" i="12"/>
  <c r="J231" i="12"/>
  <c r="J245" i="12"/>
  <c r="J44" i="12"/>
  <c r="J123" i="12"/>
  <c r="J133" i="12"/>
  <c r="J139" i="12"/>
  <c r="J143" i="12"/>
  <c r="J147" i="12"/>
  <c r="J154" i="12"/>
  <c r="J241" i="12"/>
  <c r="J96" i="12"/>
  <c r="J226" i="12"/>
  <c r="G108" i="10"/>
  <c r="I108" i="12" s="1"/>
  <c r="G159" i="10"/>
  <c r="G140" i="10"/>
  <c r="I140" i="12" s="1"/>
  <c r="G129" i="10"/>
  <c r="I129" i="12" s="1"/>
  <c r="G118" i="10"/>
  <c r="I118" i="12" s="1"/>
  <c r="J214" i="12"/>
  <c r="G41" i="10"/>
  <c r="I41" i="12" s="1"/>
  <c r="G194" i="10"/>
  <c r="I194" i="12" s="1"/>
  <c r="G205" i="10"/>
  <c r="I205" i="12" s="1"/>
  <c r="J42" i="12"/>
  <c r="J109" i="12"/>
  <c r="J125" i="12"/>
  <c r="J131" i="12"/>
  <c r="J160" i="12"/>
  <c r="J164" i="12"/>
  <c r="J168" i="12"/>
  <c r="J172" i="12"/>
  <c r="J176" i="12"/>
  <c r="J180" i="12"/>
  <c r="J182" i="12"/>
  <c r="J185" i="12"/>
  <c r="J186" i="12"/>
  <c r="J189" i="12"/>
  <c r="J190" i="12"/>
  <c r="J193" i="12"/>
  <c r="J198" i="12"/>
  <c r="J203" i="12"/>
  <c r="J204" i="12"/>
  <c r="J216" i="12"/>
  <c r="J218" i="12"/>
  <c r="I68" i="12"/>
  <c r="J68" i="12" s="1"/>
  <c r="G66" i="10"/>
  <c r="I66" i="12" s="1"/>
  <c r="J16" i="12"/>
  <c r="J17" i="12"/>
  <c r="J19" i="12"/>
  <c r="J23" i="12"/>
  <c r="J24" i="12"/>
  <c r="J27" i="12"/>
  <c r="J28" i="12"/>
  <c r="J32" i="12"/>
  <c r="J35" i="12"/>
  <c r="J37" i="12"/>
  <c r="J39" i="12"/>
  <c r="J43" i="12"/>
  <c r="J45" i="12"/>
  <c r="J47" i="12"/>
  <c r="J49" i="12"/>
  <c r="J51" i="12"/>
  <c r="J53" i="12"/>
  <c r="J58" i="12"/>
  <c r="J72" i="12"/>
  <c r="J76" i="12"/>
  <c r="J80" i="12"/>
  <c r="J84" i="12"/>
  <c r="J88" i="12"/>
  <c r="J92" i="12"/>
  <c r="J97" i="12"/>
  <c r="J100" i="12"/>
  <c r="J102" i="12"/>
  <c r="J106" i="12"/>
  <c r="J110" i="12"/>
  <c r="J121" i="12"/>
  <c r="J130" i="12"/>
  <c r="J135" i="12"/>
  <c r="J148" i="12"/>
  <c r="J158" i="12"/>
  <c r="J162" i="12"/>
  <c r="J166" i="12"/>
  <c r="J170" i="12"/>
  <c r="J174" i="12"/>
  <c r="J178" i="12"/>
  <c r="J183" i="12"/>
  <c r="J184" i="12"/>
  <c r="J187" i="12"/>
  <c r="J188" i="12"/>
  <c r="J191" i="12"/>
  <c r="J192" i="12"/>
  <c r="J196" i="12"/>
  <c r="J200" i="12"/>
  <c r="J202" i="12"/>
  <c r="J221" i="12"/>
  <c r="J222" i="12"/>
  <c r="U10" i="10"/>
  <c r="U9" i="10" s="1"/>
  <c r="N156" i="10"/>
  <c r="J225" i="12"/>
  <c r="S157" i="10"/>
  <c r="S210" i="10"/>
  <c r="S209" i="10" s="1"/>
  <c r="J230" i="12"/>
  <c r="H54" i="12"/>
  <c r="J54" i="12" s="1"/>
  <c r="J239" i="12"/>
  <c r="T157" i="10"/>
  <c r="I210" i="10"/>
  <c r="I209" i="10" s="1"/>
  <c r="U210" i="10"/>
  <c r="U209" i="10" s="1"/>
  <c r="J228" i="12"/>
  <c r="J229" i="12"/>
  <c r="J201" i="12" l="1"/>
  <c r="M156" i="10"/>
  <c r="M243" i="10" s="1"/>
  <c r="H243" i="10"/>
  <c r="M156" i="9"/>
  <c r="J146" i="12"/>
  <c r="U156" i="10"/>
  <c r="I156" i="10"/>
  <c r="I244" i="10" s="1"/>
  <c r="N243" i="10"/>
  <c r="J98" i="12"/>
  <c r="L156" i="10"/>
  <c r="L244" i="10" s="1"/>
  <c r="J156" i="9"/>
  <c r="J244" i="9" s="1"/>
  <c r="I156" i="9"/>
  <c r="I243" i="9" s="1"/>
  <c r="J104" i="12"/>
  <c r="P156" i="10"/>
  <c r="V156" i="10"/>
  <c r="V243" i="10" s="1"/>
  <c r="J60" i="12"/>
  <c r="J156" i="10"/>
  <c r="J244" i="10" s="1"/>
  <c r="J220" i="12"/>
  <c r="G210" i="10"/>
  <c r="I210" i="12" s="1"/>
  <c r="J211" i="12"/>
  <c r="J140" i="12"/>
  <c r="J181" i="12"/>
  <c r="H156" i="9"/>
  <c r="H244" i="9" s="1"/>
  <c r="J205" i="12"/>
  <c r="J118" i="12"/>
  <c r="J111" i="12"/>
  <c r="Q156" i="10"/>
  <c r="Q243" i="10" s="1"/>
  <c r="O156" i="10"/>
  <c r="J129" i="12"/>
  <c r="J41" i="12"/>
  <c r="J52" i="12"/>
  <c r="J194" i="12"/>
  <c r="G157" i="9"/>
  <c r="H157" i="12" s="1"/>
  <c r="G210" i="9"/>
  <c r="G209" i="9" s="1"/>
  <c r="J132" i="12"/>
  <c r="L156" i="9"/>
  <c r="L243" i="9" s="1"/>
  <c r="T156" i="10"/>
  <c r="T243" i="10" s="1"/>
  <c r="J108" i="12"/>
  <c r="K156" i="10"/>
  <c r="J122" i="12"/>
  <c r="J46" i="12"/>
  <c r="N244" i="9"/>
  <c r="J11" i="12"/>
  <c r="K243" i="9"/>
  <c r="H159" i="12"/>
  <c r="M243" i="9"/>
  <c r="N243" i="9"/>
  <c r="N244" i="10"/>
  <c r="M244" i="9"/>
  <c r="H244" i="10"/>
  <c r="J33" i="12"/>
  <c r="J66" i="12"/>
  <c r="K244" i="9"/>
  <c r="G10" i="9"/>
  <c r="H10" i="12" s="1"/>
  <c r="S156" i="10"/>
  <c r="S243" i="10" s="1"/>
  <c r="G10" i="10"/>
  <c r="I10" i="12" s="1"/>
  <c r="I159" i="12"/>
  <c r="G157" i="10"/>
  <c r="U243" i="10"/>
  <c r="U244" i="10"/>
  <c r="M244" i="10" l="1"/>
  <c r="I243" i="10"/>
  <c r="S244" i="10"/>
  <c r="L243" i="10"/>
  <c r="L244" i="9"/>
  <c r="V244" i="10"/>
  <c r="G209" i="10"/>
  <c r="I209" i="12" s="1"/>
  <c r="J243" i="9"/>
  <c r="I244" i="9"/>
  <c r="T244" i="10"/>
  <c r="J243" i="10"/>
  <c r="Q244" i="10"/>
  <c r="P243" i="10"/>
  <c r="P244" i="10"/>
  <c r="H243" i="9"/>
  <c r="O243" i="10"/>
  <c r="O244" i="10"/>
  <c r="H210" i="12"/>
  <c r="J210" i="12" s="1"/>
  <c r="J159" i="12"/>
  <c r="K243" i="10"/>
  <c r="K244" i="10"/>
  <c r="J10" i="12"/>
  <c r="G9" i="9"/>
  <c r="H9" i="12" s="1"/>
  <c r="H209" i="12"/>
  <c r="G156" i="9"/>
  <c r="G9" i="10"/>
  <c r="I9" i="12" s="1"/>
  <c r="I157" i="12"/>
  <c r="J157" i="12" s="1"/>
  <c r="G156" i="10" l="1"/>
  <c r="I156" i="12" s="1"/>
  <c r="J209" i="12"/>
  <c r="J9" i="12"/>
  <c r="G244" i="9"/>
  <c r="H244" i="12" s="1"/>
  <c r="G243" i="9"/>
  <c r="H243" i="12" s="1"/>
  <c r="H156" i="12"/>
  <c r="G244" i="10" l="1"/>
  <c r="I244" i="12" s="1"/>
  <c r="J244" i="12" s="1"/>
  <c r="G243" i="10"/>
  <c r="I243" i="12" s="1"/>
  <c r="J243" i="12" s="1"/>
  <c r="J156" i="12"/>
  <c r="F38" i="14" l="1"/>
</calcChain>
</file>

<file path=xl/sharedStrings.xml><?xml version="1.0" encoding="utf-8"?>
<sst xmlns="http://schemas.openxmlformats.org/spreadsheetml/2006/main" count="2352" uniqueCount="972">
  <si>
    <t>IČ</t>
  </si>
  <si>
    <t>ORG</t>
  </si>
  <si>
    <t>Telefon</t>
  </si>
  <si>
    <t>Datum:</t>
  </si>
  <si>
    <t>Název příspěvkové organizace</t>
  </si>
  <si>
    <t>Sídlo -adresa</t>
  </si>
  <si>
    <t>Příspěvkové organizace zřizované Olomouckým krajem</t>
  </si>
  <si>
    <t>Výkaz vyplnil:</t>
  </si>
  <si>
    <t>Jméno a příjmení</t>
  </si>
  <si>
    <t>E-mail</t>
  </si>
  <si>
    <t xml:space="preserve">Datum </t>
  </si>
  <si>
    <t>Oblast poskytování služeb</t>
  </si>
  <si>
    <t>Název účetní položky</t>
  </si>
  <si>
    <t xml:space="preserve">A.Náklady celkem   - účtová tř. 5 </t>
  </si>
  <si>
    <t xml:space="preserve">I. Náklady z činnosti </t>
  </si>
  <si>
    <t>z toho:</t>
  </si>
  <si>
    <t>Náklady na reprezentaci (číslo účtu 513)</t>
  </si>
  <si>
    <t>Aktivace vnitroorganizačních služeb</t>
  </si>
  <si>
    <t>II. Finanční náklady</t>
  </si>
  <si>
    <t>III. Náklady na transfery</t>
  </si>
  <si>
    <t>IV.  Daň z příjmu</t>
  </si>
  <si>
    <t xml:space="preserve">B.Výnosy celkem   - účtová tř. 6 </t>
  </si>
  <si>
    <t>I. Výnosy z vlastních výkonů a zboží</t>
  </si>
  <si>
    <t>ostatní (0900 - 0998)</t>
  </si>
  <si>
    <t>II. Finanční výnosy</t>
  </si>
  <si>
    <t>III. Výnosy z transferů</t>
  </si>
  <si>
    <t>Přijaté transfery ze státního rozpočtu</t>
  </si>
  <si>
    <t>MŠMT (UZ 33 353)</t>
  </si>
  <si>
    <t>MŠMT - ostatní účelové dotace</t>
  </si>
  <si>
    <t>MPSV (státní příspěvek pro děti vyžadující okamžitou péči)</t>
  </si>
  <si>
    <t>MPSV (úřady práce)</t>
  </si>
  <si>
    <t>státní fondy</t>
  </si>
  <si>
    <t>Regionální rada regionu soudržnosti Střední Morava</t>
  </si>
  <si>
    <t>SFŽP</t>
  </si>
  <si>
    <t>ostatní</t>
  </si>
  <si>
    <t xml:space="preserve">ostatní </t>
  </si>
  <si>
    <t xml:space="preserve">Přijaté transfery na provoz z rozpočtu obcí </t>
  </si>
  <si>
    <t xml:space="preserve">Transferový podíl </t>
  </si>
  <si>
    <t xml:space="preserve">C. 1. VÝSLEDEK HOSPODAŘENÍ PŘED ZDANĚNÍM </t>
  </si>
  <si>
    <t>C. 2. VÝSLEDEK HOSPODAŘENÍ BĚŽNÉHO ÚČETNÍHO OBDOBÍ /B-A/</t>
  </si>
  <si>
    <t>Schválená kapacita PO pro rozpočtovaný rok</t>
  </si>
  <si>
    <t>Závazný ukazatel limit mzdových prostředků</t>
  </si>
  <si>
    <t xml:space="preserve">Vypracoval: </t>
  </si>
  <si>
    <t>SÚ</t>
  </si>
  <si>
    <t>501</t>
  </si>
  <si>
    <t xml:space="preserve">potraviny pro klienty, žáky </t>
  </si>
  <si>
    <t xml:space="preserve">potraviny pro zaměstnance </t>
  </si>
  <si>
    <t>ochranné pomůcky ( pro žáky a nad rámec zákona o dani z příjmů), prádlo, oděv, obuv pod hranicí (není zařazeno na účet 028)</t>
  </si>
  <si>
    <t xml:space="preserve">léky a zdravotnický materiál </t>
  </si>
  <si>
    <t xml:space="preserve">učebnice a bezplatně poskytované školní potřeby </t>
  </si>
  <si>
    <t xml:space="preserve">knihy, učební pomůcky, tisk (není zařazeno na účtu 028) - pořizované v souladu s právními předpisy) </t>
  </si>
  <si>
    <t>knihy, učební pomůcky, tisk (není zařazeno na účtu 028) - ostatní</t>
  </si>
  <si>
    <t xml:space="preserve">DDHM pod hranicí (není zařazeno na účet 028) </t>
  </si>
  <si>
    <t xml:space="preserve">materiál pro pracovní terapii </t>
  </si>
  <si>
    <t>technické a mediciální plyny</t>
  </si>
  <si>
    <t>pevná paliva a kapalná paliva (agregáty…)</t>
  </si>
  <si>
    <t>pohonné hmoty a maziva (dopravní prostředky)</t>
  </si>
  <si>
    <t xml:space="preserve">kancelářské potřeby a další spotřební materiál </t>
  </si>
  <si>
    <t>materiál na opravy a údržbu, náhradní díly</t>
  </si>
  <si>
    <t xml:space="preserve">čistící, dezinfekční a hygienické potřeby a přípravky </t>
  </si>
  <si>
    <t>posypový materiál (veškerý)</t>
  </si>
  <si>
    <t xml:space="preserve">propagační materiál </t>
  </si>
  <si>
    <t>aktivovaný materiál</t>
  </si>
  <si>
    <t>dopravní značení SSOK</t>
  </si>
  <si>
    <t>vodné a stočné, včetně srážkové vody</t>
  </si>
  <si>
    <t>změna stavu výrobků</t>
  </si>
  <si>
    <t>změna stavu ostatních zásob</t>
  </si>
  <si>
    <t>restaurování sbírek</t>
  </si>
  <si>
    <t>tuzemské</t>
  </si>
  <si>
    <t>zahraniční</t>
  </si>
  <si>
    <t>bankovní poplatky</t>
  </si>
  <si>
    <t>nájemné nebytových prostor bez  plateb za související služby</t>
  </si>
  <si>
    <t>nájemné za movitý majetek  bez plateb za související služby</t>
  </si>
  <si>
    <t>stravování - dodavatelsky</t>
  </si>
  <si>
    <t>konzultační, poradenské a právní služby</t>
  </si>
  <si>
    <t>školení a vzdělávání (ne zaměstnanci)</t>
  </si>
  <si>
    <t>telekomunikace - mobilní telefony</t>
  </si>
  <si>
    <t>poplatky za rozhlas a televizi</t>
  </si>
  <si>
    <t>zpracování ekonomických agend</t>
  </si>
  <si>
    <t>ostraha prováděná dodavatelsky</t>
  </si>
  <si>
    <t>odvoz a likvidace komunálního odpadu</t>
  </si>
  <si>
    <t>odvoz a likvidace nebezpečného odpadu</t>
  </si>
  <si>
    <t>drobný dlouhodobý nehmotný majetek do dolní hranice ve vazbě na vnitřní předpis</t>
  </si>
  <si>
    <t>údržba software a licence</t>
  </si>
  <si>
    <t>finanční leasing</t>
  </si>
  <si>
    <t>propagační a reklamní činnost, tiskové a knihařské služby</t>
  </si>
  <si>
    <t>údržba zeleně, parků a zahrad</t>
  </si>
  <si>
    <t>praní prádla dodavatelsky</t>
  </si>
  <si>
    <t>měření emisí, STK</t>
  </si>
  <si>
    <t>ostatní služby (studie, koncepce, projekty - KIDSOK)</t>
  </si>
  <si>
    <t>ediční činnost, výstavy a restaurování</t>
  </si>
  <si>
    <t>náklady s pořízením věcného břemene</t>
  </si>
  <si>
    <t>prostředky na platy, mzdy</t>
  </si>
  <si>
    <t>ostatní osobní náklady</t>
  </si>
  <si>
    <t>odstupné</t>
  </si>
  <si>
    <t>sociální pojištění</t>
  </si>
  <si>
    <t>zdravotní pojištění</t>
  </si>
  <si>
    <t>povinné úrazové pojištění zaměstnanců (zákon č. 266/2006Sb.)</t>
  </si>
  <si>
    <t>základní  příděl do FKSP</t>
  </si>
  <si>
    <t>ochranné  pomůcky v souladu se zákonem o dani z příjmu</t>
  </si>
  <si>
    <t>příspěvek na stravování zaměstnanců</t>
  </si>
  <si>
    <t>preventivní prohlídky</t>
  </si>
  <si>
    <t>školení a vzdělávání, konference (zaměstnanci)</t>
  </si>
  <si>
    <t>příspěvek na stravování zaměstnanců nad limit</t>
  </si>
  <si>
    <t>správní poplatky</t>
  </si>
  <si>
    <t>soudní poplatky</t>
  </si>
  <si>
    <t>pojištění PO za škody způsobené provozem</t>
  </si>
  <si>
    <t>pojištění motorových vozidel</t>
  </si>
  <si>
    <t>odvody za neplnění povinností ZTP</t>
  </si>
  <si>
    <t>drobný dlouhodobý hmotný</t>
  </si>
  <si>
    <t>drobný dlouhodobý nehmotný majetek</t>
  </si>
  <si>
    <t>knihy, učebnice, učební pomůcky,PC</t>
  </si>
  <si>
    <t>předměty nakoupené do sbírky muzejní povahy oceněné 1,- Kč</t>
  </si>
  <si>
    <t>stravně - zaměstnanci</t>
  </si>
  <si>
    <t>stravné - cizí strávníci</t>
  </si>
  <si>
    <t>služby - klienti</t>
  </si>
  <si>
    <t>příspěvek na péči</t>
  </si>
  <si>
    <t>odlehčovací služby</t>
  </si>
  <si>
    <t>vyrovnání nákladů za pobyt od rodinných příslušníků</t>
  </si>
  <si>
    <t>příspěvky na ošetřovné, přídavky na děti,na péči, příjmy od klientů</t>
  </si>
  <si>
    <t>ubytování - klienti, žáci</t>
  </si>
  <si>
    <t>ubytování - ostatní</t>
  </si>
  <si>
    <t>školné</t>
  </si>
  <si>
    <t>školení, semináře, konference</t>
  </si>
  <si>
    <t>produktivní práce žáků</t>
  </si>
  <si>
    <t>za zdravotní péči hrazenou zdravotními pojišťovnami</t>
  </si>
  <si>
    <t>vstupné a příjem z archeologického výzkumu</t>
  </si>
  <si>
    <t>příspěvky na podporu samostatného bydlení</t>
  </si>
  <si>
    <t>kopírování</t>
  </si>
  <si>
    <t>výnosy za služby spojené s nájemným</t>
  </si>
  <si>
    <t>nebytových prostor bez plateb za související služby</t>
  </si>
  <si>
    <t>movité věci, zařízení</t>
  </si>
  <si>
    <t>služební byty</t>
  </si>
  <si>
    <t>pozemky</t>
  </si>
  <si>
    <t>fond odměn</t>
  </si>
  <si>
    <t>rezervní fond tvořený ze zlepšeného výsledku hospodaření</t>
  </si>
  <si>
    <t>rezervní fond tvořený z ostatních titulů</t>
  </si>
  <si>
    <t>FKSP</t>
  </si>
  <si>
    <t>výnosy z pojistných událostí</t>
  </si>
  <si>
    <t>502</t>
  </si>
  <si>
    <t>503</t>
  </si>
  <si>
    <t>504</t>
  </si>
  <si>
    <t>506</t>
  </si>
  <si>
    <t>507</t>
  </si>
  <si>
    <t>508</t>
  </si>
  <si>
    <t>511</t>
  </si>
  <si>
    <t>512</t>
  </si>
  <si>
    <t>teplo a pára</t>
  </si>
  <si>
    <t xml:space="preserve">plyn (ne mediciální) </t>
  </si>
  <si>
    <t>elektrická energie</t>
  </si>
  <si>
    <t xml:space="preserve">Spotřeba jiných neskladovaných dodávek </t>
  </si>
  <si>
    <t xml:space="preserve">Spotřeba energie </t>
  </si>
  <si>
    <t xml:space="preserve">Spotřeba materiálu  </t>
  </si>
  <si>
    <t xml:space="preserve">Prodané zboží </t>
  </si>
  <si>
    <t xml:space="preserve">Aktivace dlouhodobého majetku </t>
  </si>
  <si>
    <t>Aktivace oběžného majetku</t>
  </si>
  <si>
    <t xml:space="preserve">Opravy a udržování </t>
  </si>
  <si>
    <t xml:space="preserve">aktivace dlouhodobého hmotného majetku </t>
  </si>
  <si>
    <t xml:space="preserve">aktivace dlouhodobého nehmotného majetku </t>
  </si>
  <si>
    <t xml:space="preserve">Změna stavu zásob vlastní výroby </t>
  </si>
  <si>
    <t xml:space="preserve">změna stavu nedokončené výroby </t>
  </si>
  <si>
    <t xml:space="preserve">změna stavu polotovarů </t>
  </si>
  <si>
    <t xml:space="preserve">movitého majetku - strojů, přístrojů a zařízení </t>
  </si>
  <si>
    <t xml:space="preserve">movitého majetku - dopravních prostředků </t>
  </si>
  <si>
    <t xml:space="preserve">Cestovné </t>
  </si>
  <si>
    <t>513</t>
  </si>
  <si>
    <t>516</t>
  </si>
  <si>
    <t>518</t>
  </si>
  <si>
    <t xml:space="preserve">Ostatní služby </t>
  </si>
  <si>
    <t>ORG:</t>
  </si>
  <si>
    <t>celkem</t>
  </si>
  <si>
    <t>521</t>
  </si>
  <si>
    <t>524</t>
  </si>
  <si>
    <t>525</t>
  </si>
  <si>
    <t>527</t>
  </si>
  <si>
    <t>528</t>
  </si>
  <si>
    <t>531
532</t>
  </si>
  <si>
    <t>538</t>
  </si>
  <si>
    <t>544</t>
  </si>
  <si>
    <t>541,542 
543,547</t>
  </si>
  <si>
    <t>548</t>
  </si>
  <si>
    <t>549</t>
  </si>
  <si>
    <t>551</t>
  </si>
  <si>
    <t>556</t>
  </si>
  <si>
    <t>558</t>
  </si>
  <si>
    <t>561</t>
  </si>
  <si>
    <t>562</t>
  </si>
  <si>
    <t>563,564
569</t>
  </si>
  <si>
    <t>572</t>
  </si>
  <si>
    <t>591</t>
  </si>
  <si>
    <t>595</t>
  </si>
  <si>
    <t>601</t>
  </si>
  <si>
    <t>602</t>
  </si>
  <si>
    <t>603</t>
  </si>
  <si>
    <t>604</t>
  </si>
  <si>
    <t>609</t>
  </si>
  <si>
    <t>641,642
643</t>
  </si>
  <si>
    <t>644</t>
  </si>
  <si>
    <t>645</t>
  </si>
  <si>
    <t>646</t>
  </si>
  <si>
    <t>648</t>
  </si>
  <si>
    <t>649</t>
  </si>
  <si>
    <t>661</t>
  </si>
  <si>
    <t>662</t>
  </si>
  <si>
    <t>663,664
669</t>
  </si>
  <si>
    <t>672</t>
  </si>
  <si>
    <t xml:space="preserve">poštovné </t>
  </si>
  <si>
    <t>nájemné bytových prostor bez plateb za související služby</t>
  </si>
  <si>
    <t>telekomunikace pevné linky</t>
  </si>
  <si>
    <t>technické kontroly a revize vyplývající z právních předpisů</t>
  </si>
  <si>
    <t>Mzdové náklady</t>
  </si>
  <si>
    <t>Zákonné sociální pojištění</t>
  </si>
  <si>
    <t>Jiné sociální pojištění</t>
  </si>
  <si>
    <t>Zákonné sociální náklady</t>
  </si>
  <si>
    <t>Jiné sociální náklady</t>
  </si>
  <si>
    <t>Daně a poplatky</t>
  </si>
  <si>
    <t>Jiné daně a poplatky</t>
  </si>
  <si>
    <t>Ostatní náklady</t>
  </si>
  <si>
    <t>Prodaný materiál</t>
  </si>
  <si>
    <t>Tvorba fondů</t>
  </si>
  <si>
    <t>Ostatní náklady z činnosti</t>
  </si>
  <si>
    <t>Odpisy dlouhodobého majetku</t>
  </si>
  <si>
    <t>Tvorba a zúčtování opravných položek</t>
  </si>
  <si>
    <t>Náklady z drobného dlouhodobého majetku</t>
  </si>
  <si>
    <t>Prodané cenné papíry a podíly</t>
  </si>
  <si>
    <t>Úroky</t>
  </si>
  <si>
    <t>Ostatní finanční náklady</t>
  </si>
  <si>
    <t>Náklady vybraných místních vládních institucí na transfery</t>
  </si>
  <si>
    <t>Daň z příjmů</t>
  </si>
  <si>
    <t>Dodatečné odvody daně z příjmů</t>
  </si>
  <si>
    <t>Výnosy z prodeje vlastních výrobků</t>
  </si>
  <si>
    <t>Výnosy z prodeje služeb</t>
  </si>
  <si>
    <t>stravné - klienti, žáci</t>
  </si>
  <si>
    <t>výnosy za fakultativní služby</t>
  </si>
  <si>
    <t>Výnosy z pronájmu</t>
  </si>
  <si>
    <t>bytových prostor bez plateb za související služby</t>
  </si>
  <si>
    <t>Výnosy z prodaného zboží</t>
  </si>
  <si>
    <t>Jiné výnosy z vlastních výkonů</t>
  </si>
  <si>
    <t>Ostatní výnosy</t>
  </si>
  <si>
    <t>Výnosy z prodeje materiálu</t>
  </si>
  <si>
    <t>Výnosy z prodeje dlouhodobého nehmotného  majetku</t>
  </si>
  <si>
    <t>Výnosy z prodeje dlouh. hmot. majetku kromě pozemků</t>
  </si>
  <si>
    <t>Čerpání fondů</t>
  </si>
  <si>
    <t>Ostatní výnosy z činnosti</t>
  </si>
  <si>
    <t>Výnosy z prodeje cenných papírů a podílů</t>
  </si>
  <si>
    <t>Ostatní finanční výnosy</t>
  </si>
  <si>
    <t>Výnosy vybraných místních vládních institucí z transferů</t>
  </si>
  <si>
    <t xml:space="preserve">Přijaté transfery z rozpočtu Olomouckého kraje </t>
  </si>
  <si>
    <t>Pokyny pro vyplňování tabulek :</t>
  </si>
  <si>
    <t>1.</t>
  </si>
  <si>
    <t>2.</t>
  </si>
  <si>
    <t>3.</t>
  </si>
  <si>
    <t>4.</t>
  </si>
  <si>
    <t>5.</t>
  </si>
  <si>
    <t>6.</t>
  </si>
  <si>
    <t>7.</t>
  </si>
  <si>
    <t>náhrada mzdy za dočasnou pracovní neschopnost</t>
  </si>
  <si>
    <t>doplňující údaje</t>
  </si>
  <si>
    <t>a)</t>
  </si>
  <si>
    <t xml:space="preserve">b) </t>
  </si>
  <si>
    <t>c)</t>
  </si>
  <si>
    <t>d)</t>
  </si>
  <si>
    <t>Schválil:</t>
  </si>
  <si>
    <t>Tabulka č.1 - Hlavní činnost</t>
  </si>
  <si>
    <t>Tabulka č.2 - Doplňková činnost</t>
  </si>
  <si>
    <t>Tabulka č.3 -  Rekapitulace</t>
  </si>
  <si>
    <t>Tabulka č.1-Hlavní činnost</t>
  </si>
  <si>
    <t>Tabulka č.2-Doplňková  činnost</t>
  </si>
  <si>
    <t>Náklady a výnosy příspěvkové organizace</t>
  </si>
  <si>
    <t>V jednotlivých listech formuláře vyplňujeme pouze bílá políčka !</t>
  </si>
  <si>
    <t>Název příspěvkové organizace:</t>
  </si>
  <si>
    <t>Náklady a výnosy PO</t>
  </si>
  <si>
    <t>Hlavní činnost</t>
  </si>
  <si>
    <t>Doplňková činnost</t>
  </si>
  <si>
    <t>Celkem</t>
  </si>
  <si>
    <t>název činnosti (dle zřizovací listiny)</t>
  </si>
  <si>
    <t xml:space="preserve">Průměrný přepočtený počet pracovníků </t>
  </si>
  <si>
    <t>úklid prováděný dodavatelsky</t>
  </si>
  <si>
    <t>autoškola, svářečský kurz</t>
  </si>
  <si>
    <t>Průměrný přepočtený počet pracovníků</t>
  </si>
  <si>
    <t>Doplňující údaje</t>
  </si>
  <si>
    <t>AÚ</t>
  </si>
  <si>
    <t>030X</t>
  </si>
  <si>
    <t>036X</t>
  </si>
  <si>
    <t>037X</t>
  </si>
  <si>
    <t>031X</t>
  </si>
  <si>
    <t>040X</t>
  </si>
  <si>
    <t>032X</t>
  </si>
  <si>
    <t>033X</t>
  </si>
  <si>
    <t>034X</t>
  </si>
  <si>
    <t>035X</t>
  </si>
  <si>
    <t>050X</t>
  </si>
  <si>
    <t>051X</t>
  </si>
  <si>
    <t>060X</t>
  </si>
  <si>
    <t>061X</t>
  </si>
  <si>
    <t>041X</t>
  </si>
  <si>
    <t>042X</t>
  </si>
  <si>
    <t>043X</t>
  </si>
  <si>
    <t>044X</t>
  </si>
  <si>
    <t>045X</t>
  </si>
  <si>
    <t>046X</t>
  </si>
  <si>
    <t>047X</t>
  </si>
  <si>
    <t>038X</t>
  </si>
  <si>
    <t>039X</t>
  </si>
  <si>
    <t>052X</t>
  </si>
  <si>
    <t>053X</t>
  </si>
  <si>
    <t>048X</t>
  </si>
  <si>
    <t>054X</t>
  </si>
  <si>
    <t>055X</t>
  </si>
  <si>
    <t>056X</t>
  </si>
  <si>
    <t>057X</t>
  </si>
  <si>
    <t>058X</t>
  </si>
  <si>
    <t>049X</t>
  </si>
  <si>
    <t>070X</t>
  </si>
  <si>
    <t>080X</t>
  </si>
  <si>
    <t>000X</t>
  </si>
  <si>
    <t>009X</t>
  </si>
  <si>
    <t>010X</t>
  </si>
  <si>
    <t>001X</t>
  </si>
  <si>
    <t>002X</t>
  </si>
  <si>
    <t>003X</t>
  </si>
  <si>
    <t>004X</t>
  </si>
  <si>
    <t>005X</t>
  </si>
  <si>
    <t>006X</t>
  </si>
  <si>
    <t>007X</t>
  </si>
  <si>
    <t>008X</t>
  </si>
  <si>
    <t>011X</t>
  </si>
  <si>
    <t>012X</t>
  </si>
  <si>
    <t>013X</t>
  </si>
  <si>
    <t>014X</t>
  </si>
  <si>
    <t>015X</t>
  </si>
  <si>
    <t>016X</t>
  </si>
  <si>
    <t>017X</t>
  </si>
  <si>
    <t>018X</t>
  </si>
  <si>
    <t>019X</t>
  </si>
  <si>
    <t>020X</t>
  </si>
  <si>
    <t>021X</t>
  </si>
  <si>
    <t>022X</t>
  </si>
  <si>
    <t>023X</t>
  </si>
  <si>
    <t>024X</t>
  </si>
  <si>
    <t>025X</t>
  </si>
  <si>
    <t>026X</t>
  </si>
  <si>
    <t>027X</t>
  </si>
  <si>
    <t>030x   091x</t>
  </si>
  <si>
    <t>050x</t>
  </si>
  <si>
    <t>051x</t>
  </si>
  <si>
    <t>075x</t>
  </si>
  <si>
    <t>ÚZ</t>
  </si>
  <si>
    <t>00300</t>
  </si>
  <si>
    <t>00301</t>
  </si>
  <si>
    <t>00304</t>
  </si>
  <si>
    <t>00302</t>
  </si>
  <si>
    <t>00303</t>
  </si>
  <si>
    <t>00305</t>
  </si>
  <si>
    <t>00308</t>
  </si>
  <si>
    <t>00130</t>
  </si>
  <si>
    <t>00132</t>
  </si>
  <si>
    <t>00133</t>
  </si>
  <si>
    <t>00134</t>
  </si>
  <si>
    <t>00020</t>
  </si>
  <si>
    <t>příspěvek na provoz</t>
  </si>
  <si>
    <t xml:space="preserve">příspěvek na provoz - mzdové náklady </t>
  </si>
  <si>
    <t>příspěvek na provoz - nájemné</t>
  </si>
  <si>
    <t xml:space="preserve">příspěvek na provoz - odpisy </t>
  </si>
  <si>
    <t>příspěvek na provoz - účelově určený</t>
  </si>
  <si>
    <t xml:space="preserve">příspěvek na provoz -pojistné plnění </t>
  </si>
  <si>
    <t>rezerva pro PO - záchranný archeologický výzkum</t>
  </si>
  <si>
    <t xml:space="preserve">příspěvek na úhradu prokazatelné ztráty dopravcům -veřejná linková doprava </t>
  </si>
  <si>
    <t xml:space="preserve">příspěvek na úhradu prokazatelné ztráty dopravcům - drážní doprava </t>
  </si>
  <si>
    <t xml:space="preserve">příspěvek na úhradu protarifovací ztráty - drážní doprava </t>
  </si>
  <si>
    <t xml:space="preserve">příspěvek na úhradu prokazatelné ztráty - od obcí </t>
  </si>
  <si>
    <t>přebytek hospodaření</t>
  </si>
  <si>
    <t>příspěvek na provoz - účelově určený (UZ 13 305)</t>
  </si>
  <si>
    <t>003x   005x</t>
  </si>
  <si>
    <t>000x</t>
  </si>
  <si>
    <t>001x</t>
  </si>
  <si>
    <t>007x</t>
  </si>
  <si>
    <t>33353</t>
  </si>
  <si>
    <t>13307</t>
  </si>
  <si>
    <t xml:space="preserve">MŠMT </t>
  </si>
  <si>
    <t>proúčtování (snížení) nekrytého fondu investic</t>
  </si>
  <si>
    <t>Proúčtování (snížení) nekrytého fondu investic</t>
  </si>
  <si>
    <t>Závazky vůči zřizovateli / odvod z FI - odpisy /</t>
  </si>
  <si>
    <t>Závazky vůči zřizovateli / odvod z FI na spolufinancování invest.akcí ../ (UZ 00010, 00011,00012, 00013, 00014)</t>
  </si>
  <si>
    <t>fond investic</t>
  </si>
  <si>
    <t>059X</t>
  </si>
  <si>
    <t>029X</t>
  </si>
  <si>
    <t>028X</t>
  </si>
  <si>
    <t>poplatky za užívání dálnic a rychlostních silnic, mýtné, dálniční známky</t>
  </si>
  <si>
    <t>552,553
555,557</t>
  </si>
  <si>
    <t>zúčtování rozdílů mezi příjmem z prodeje a zůstatkovou cenou majetku v souvislosti s tvorbou FI</t>
  </si>
  <si>
    <t>Příklad:</t>
  </si>
  <si>
    <t>Technické údaje:</t>
  </si>
  <si>
    <r>
      <t xml:space="preserve"> - funkce skrýt přebytečné sloupce </t>
    </r>
    <r>
      <rPr>
        <sz val="10"/>
        <color theme="1"/>
        <rFont val="Calibri"/>
        <family val="2"/>
        <charset val="238"/>
        <scheme val="minor"/>
      </rPr>
      <t>(Tabulka č. 1 Hlavní činnost, Tabulka č. 2 Doplňková činnost)</t>
    </r>
  </si>
  <si>
    <t>2. Pravým tlačítkem myši kliknout na zvýrazněné sloupce a použít funkci skrýt (pravá strana myši)</t>
  </si>
  <si>
    <t>3. Tabulka se skrytými sloupci</t>
  </si>
  <si>
    <r>
      <t xml:space="preserve">název hlav. činnosti </t>
    </r>
    <r>
      <rPr>
        <b/>
        <sz val="12"/>
        <rFont val="Arial"/>
        <family val="2"/>
        <charset val="238"/>
      </rPr>
      <t xml:space="preserve"> / ORJ</t>
    </r>
  </si>
  <si>
    <r>
      <t xml:space="preserve">Tabulka list "rekapitulace" je pouze </t>
    </r>
    <r>
      <rPr>
        <b/>
        <sz val="10"/>
        <color indexed="8"/>
        <rFont val="Calibri"/>
        <family val="2"/>
        <charset val="238"/>
      </rPr>
      <t>součtová</t>
    </r>
    <r>
      <rPr>
        <sz val="10"/>
        <color indexed="8"/>
        <rFont val="Calibri"/>
        <family val="2"/>
        <charset val="238"/>
      </rPr>
      <t xml:space="preserve"> a z tohoto důvodu je </t>
    </r>
    <r>
      <rPr>
        <b/>
        <sz val="10"/>
        <color indexed="8"/>
        <rFont val="Calibri"/>
        <family val="2"/>
        <charset val="238"/>
      </rPr>
      <t>uzamčená.</t>
    </r>
    <r>
      <rPr>
        <sz val="10"/>
        <color indexed="8"/>
        <rFont val="Calibri"/>
        <family val="2"/>
        <charset val="238"/>
      </rPr>
      <t xml:space="preserve"> Do uvedené tabulky se přenáší automaticky Vaše data z předchozích listů.</t>
    </r>
  </si>
  <si>
    <t>8.</t>
  </si>
  <si>
    <t>1. Označím počet sloupců (sl. H až sl. M)</t>
  </si>
  <si>
    <r>
      <t>Příspěvkové organizace za</t>
    </r>
    <r>
      <rPr>
        <b/>
        <sz val="10"/>
        <rFont val="Calibri"/>
        <family val="2"/>
        <charset val="238"/>
      </rPr>
      <t xml:space="preserve"> oblast zdravotnictví</t>
    </r>
    <r>
      <rPr>
        <sz val="10"/>
        <rFont val="Calibri"/>
        <family val="2"/>
        <charset val="238"/>
      </rPr>
      <t xml:space="preserve"> sestavují rozpis rozpočtu dle jednotlivých poskytovaných služeb (např. Následná lůžková péče, Rehabilitační léčebna,  atd..).  Do políček Tabulky č. 1 - Hlavní činnost  vyplňte nejprve do názvu hlavní činnosti  (řádek č. 7) název poskytované služby a do řádku pod uvedením názvu  vyplňte číslo ORJ označující danou službu (řádek č. 8). </t>
    </r>
  </si>
  <si>
    <r>
      <t>Příspěvkové organizace za</t>
    </r>
    <r>
      <rPr>
        <b/>
        <sz val="10"/>
        <rFont val="Calibri"/>
        <family val="2"/>
        <charset val="238"/>
      </rPr>
      <t xml:space="preserve"> oblast školství</t>
    </r>
    <r>
      <rPr>
        <sz val="10"/>
        <rFont val="Calibri"/>
        <family val="2"/>
        <charset val="238"/>
      </rPr>
      <t xml:space="preserve"> sestavují rozpis rozpočtu dle uvedených ORJ, </t>
    </r>
    <r>
      <rPr>
        <b/>
        <sz val="10"/>
        <rFont val="Calibri"/>
        <family val="2"/>
        <charset val="238"/>
      </rPr>
      <t>včetně prostředků z MŠMT</t>
    </r>
    <r>
      <rPr>
        <sz val="10"/>
        <rFont val="Calibri"/>
        <family val="2"/>
        <charset val="238"/>
      </rPr>
      <t>.  Do políček Tabulky č. 1 - Hlavní činnost  vyplňte nejprve do názvu hlavní činnosti  (řádek č. 7) název příslušného ORJ a do řádku pod uvedením názvu  vyplňte číslo ORJ (řádek č. 8).  V případě příspěvkových organizací z oblasti školství proveďte rozpis rozpočtu pouze na jedno ORJ (bez ohledu, na to zda se jedná o prostředky z rozpočtu OK, MŠMT nebo vlastní zdroje).</t>
    </r>
  </si>
  <si>
    <t>Hlavní činnost  / v Kč zaokrouhleno na tis. Kč- bez deset. místa  /</t>
  </si>
  <si>
    <t>Doplňková činnost   / v Kč zaokrouhleno na tis. Kč- bez deset. místa  /</t>
  </si>
  <si>
    <t xml:space="preserve"> / v Kč zaokrouhleno na tis. Kč - bez deset. místa  /</t>
  </si>
  <si>
    <r>
      <t>Rozpis rozpočtu je sestaven</t>
    </r>
    <r>
      <rPr>
        <b/>
        <sz val="10"/>
        <color indexed="8"/>
        <rFont val="Calibri"/>
        <family val="2"/>
        <charset val="238"/>
      </rPr>
      <t xml:space="preserve"> </t>
    </r>
    <r>
      <rPr>
        <b/>
        <sz val="10"/>
        <color rgb="FFFF0000"/>
        <rFont val="Calibri"/>
        <family val="2"/>
        <charset val="238"/>
      </rPr>
      <t>v Kč zaokrouhlených na tis. Kč</t>
    </r>
    <r>
      <rPr>
        <sz val="10"/>
        <color rgb="FFFF0000"/>
        <rFont val="Calibri"/>
        <family val="2"/>
        <charset val="238"/>
      </rPr>
      <t xml:space="preserve"> </t>
    </r>
    <r>
      <rPr>
        <b/>
        <u/>
        <sz val="10"/>
        <color rgb="FFFF0000"/>
        <rFont val="Calibri"/>
        <family val="2"/>
        <charset val="238"/>
      </rPr>
      <t>(tj. 25,325 tis. Kč bude v rozpisu SR uvedeno jako 25 000 Kč).</t>
    </r>
    <r>
      <rPr>
        <sz val="10"/>
        <color indexed="8"/>
        <rFont val="Calibri"/>
        <family val="2"/>
        <charset val="238"/>
      </rPr>
      <t xml:space="preserve"> </t>
    </r>
    <r>
      <rPr>
        <b/>
        <sz val="10"/>
        <color rgb="FFFF0000"/>
        <rFont val="Calibri"/>
        <family val="2"/>
        <charset val="238"/>
      </rPr>
      <t>NEUVÁDÉT ÚDAJE NA DESET. MÍSTA</t>
    </r>
    <r>
      <rPr>
        <sz val="10"/>
        <color indexed="8"/>
        <rFont val="Calibri"/>
        <family val="2"/>
        <charset val="238"/>
      </rPr>
      <t>. Výjimkou je údaj průměrný přepočtený počet pracovníků (na 2 deset. místa).</t>
    </r>
  </si>
  <si>
    <r>
      <t xml:space="preserve">Příspěvkové organizace ze </t>
    </r>
    <r>
      <rPr>
        <b/>
        <sz val="10"/>
        <rFont val="Calibri"/>
        <family val="2"/>
        <charset val="238"/>
      </rPr>
      <t xml:space="preserve">sociální oblasti </t>
    </r>
    <r>
      <rPr>
        <sz val="10"/>
        <rFont val="Calibri"/>
        <family val="2"/>
        <charset val="238"/>
      </rPr>
      <t xml:space="preserve">sestavují svůj rozpočet dle jednotlivých poskytovaných služeb (např. domovy se zvláštním režimem, domovy pro seniory,  atd..).
Do políček Tabulky č. 1 - Hlavní činnost  vyplňte do názvu hlavní činnosti  (řádek č. 7) název poskytované služby a do řádku pod uvedením názvu služby vyplňte číslo ORJ označující službu (řádek č. 8). 
</t>
    </r>
  </si>
  <si>
    <t>00135</t>
  </si>
  <si>
    <t>00136</t>
  </si>
  <si>
    <t>13305</t>
  </si>
  <si>
    <t xml:space="preserve">mezikrajské smlouvy na linkovou dopravu </t>
  </si>
  <si>
    <t>smlouvy na autobusová nádraží</t>
  </si>
  <si>
    <r>
      <t xml:space="preserve">Příspěvkové organizace z </t>
    </r>
    <r>
      <rPr>
        <b/>
        <sz val="10"/>
        <rFont val="Calibri"/>
        <family val="2"/>
        <charset val="238"/>
        <scheme val="minor"/>
      </rPr>
      <t>kulturní oblasti</t>
    </r>
    <r>
      <rPr>
        <sz val="10"/>
        <rFont val="Calibri"/>
        <family val="2"/>
        <charset val="238"/>
        <scheme val="minor"/>
      </rPr>
      <t xml:space="preserve"> sestavují svůj rozpočet dle jednotlivých objektů (např. pro Vlastivědné muzeum v Olomouci bude text k objektu - nám. Republiky, Olomouc,  atd..). Do políček Tabulky č. 1 - Hlavní činnost  vyplňte nejprve do názvu hlavní činnosti  (řádek č. 7) název příslušného ORJ dle jednotlivých objektů a do řádku pod uvedením názvu  vyplňte číslo ORJ (řádek č.8). </t>
    </r>
  </si>
  <si>
    <r>
      <t xml:space="preserve">Příspěvková organizace </t>
    </r>
    <r>
      <rPr>
        <b/>
        <sz val="10"/>
        <rFont val="Calibri"/>
        <family val="2"/>
        <charset val="238"/>
        <scheme val="minor"/>
      </rPr>
      <t>SSOK</t>
    </r>
    <r>
      <rPr>
        <sz val="10"/>
        <rFont val="Calibri"/>
        <family val="2"/>
        <charset val="238"/>
        <scheme val="minor"/>
      </rPr>
      <t xml:space="preserve">  sestaví svůj rozpočet dle jednotlivých středisek. Do políček Tabulky č.1 - Hlavní činnost  vyplňte nejprve do názvu hlavní činnosti  (řádek č. 7) název příslušného ORJ dle jednotlivých středisek a do řádku pod uvedením názvu  vyplňte číslo ORJ (řádek č. 8). </t>
    </r>
  </si>
  <si>
    <t>v případě, že tabulka obsahuje větší počet sloupců, než příspěvková organizace potřebuje, je možno tyto skrýt (myší si ve sl. skrýt sloupce označím počet sloupců (změní barvu), pravým tlačítkem myši kliknu na "žlutě" zvýrazněnou lištu  a použiji funkci skrýt (pravá strana myši). V případě že potřebuji tyto sloupce opět rozbalit postupuji stejně pouze použiji funkci zobrazit (viz. příklad)</t>
  </si>
  <si>
    <t>Oblast</t>
  </si>
  <si>
    <t>Mateřská škola Olomouc, Blanická 16</t>
  </si>
  <si>
    <t>Oblast školství,  Okres Olomouc</t>
  </si>
  <si>
    <t>Základní škola a Mateřská škola logopedická Olomouc</t>
  </si>
  <si>
    <t>00601683</t>
  </si>
  <si>
    <t xml:space="preserve">Střední škola, Základní škola a Mateřská škola prof. V. Vejdovského Olomouc - Hejčín </t>
  </si>
  <si>
    <t>00601691</t>
  </si>
  <si>
    <t xml:space="preserve">Střední škola, Základní škola a Mateřská škola Prostějov, Komenského 10  </t>
  </si>
  <si>
    <t>Oblast školství,  Okres Prostějov</t>
  </si>
  <si>
    <t>Dětský domov a Školní jídelna Prostějov</t>
  </si>
  <si>
    <t>Základní škola a Mateřská škola při lázních, Velké Losiny</t>
  </si>
  <si>
    <t>Lázeňská 240, 788 15 Velké Losiny</t>
  </si>
  <si>
    <t>Oblast školství,  Okres Šumperk</t>
  </si>
  <si>
    <t>Střední škola, Základní škola a Mateřská škola Mohelnice, Masarykova 4</t>
  </si>
  <si>
    <t xml:space="preserve">Základní škola a Mateřská škola při Priessnitzových léčebných lázních a.s., Jeseník  </t>
  </si>
  <si>
    <t>Oblast školství,  Okres Jeseník</t>
  </si>
  <si>
    <t xml:space="preserve">Základní škola a Mateřská škola při Sanatoriu Edel Zlaté Hory  </t>
  </si>
  <si>
    <t>Lázeňská 491, 793 76 Zlaté Hory</t>
  </si>
  <si>
    <t>Základní škola Šternberk, Olomoucká 76</t>
  </si>
  <si>
    <t>Základní škola Uničov, Šternberská 456</t>
  </si>
  <si>
    <t>Šternberská 456, 783 91 Uničov</t>
  </si>
  <si>
    <t>Základní škola, Dětský domov a Školní jídelna Litovel</t>
  </si>
  <si>
    <t>Základní škola a Mateřská škola Hranice, Studentská 1095</t>
  </si>
  <si>
    <t>Oblast školství,  Okres Přerov</t>
  </si>
  <si>
    <t>Střední škola, Základní škola a Mateřská škola Přerov, Malá Dlážka 4</t>
  </si>
  <si>
    <t>Střední škola, Základní škola a Mateřská škola Lipník nad Bečvou, Osecká 301</t>
  </si>
  <si>
    <t>Střední škola, Základní škola a Mateřská škola Šumperk, Hanácká 3</t>
  </si>
  <si>
    <t>Střední škola, Základní škola, Mateřská škola a Dětský domov Zábřeh</t>
  </si>
  <si>
    <t>Základní škola a Mateřská škola Jeseník, Fučíkova 312</t>
  </si>
  <si>
    <t>Gymnázium Jana Opletala, Litovel, Opletalova 189</t>
  </si>
  <si>
    <t>00601772</t>
  </si>
  <si>
    <t>Gymnázium, Olomouc, Čajkovského 9</t>
  </si>
  <si>
    <t>00848956</t>
  </si>
  <si>
    <t>Slovanské gymnázium, Olomouc, tř. Jiřího z Poděbrad 13</t>
  </si>
  <si>
    <t>00601781</t>
  </si>
  <si>
    <t>Gymnázium, Olomouc - Hejčín, Tomkova 45</t>
  </si>
  <si>
    <t>00601799</t>
  </si>
  <si>
    <t>Gymnázium, Šternberk, Horní náměstí 5</t>
  </si>
  <si>
    <t>00601764</t>
  </si>
  <si>
    <t>Gymnázium, Uničov, Gymnazijní 257</t>
  </si>
  <si>
    <t>Gymnazijní 257, 783 91 Uničov</t>
  </si>
  <si>
    <t>00601756</t>
  </si>
  <si>
    <t>Gymnázium Jiřího Wolkera, Prostějov, Kollárova 3</t>
  </si>
  <si>
    <t>Gymnázium Jakuba Škody, Přerov, Komenského 29</t>
  </si>
  <si>
    <t>00842966</t>
  </si>
  <si>
    <t>Gymnázium, Hranice, Zborovská 293</t>
  </si>
  <si>
    <t>Gymnázium, Kojetín, Svatopluka Čecha 683</t>
  </si>
  <si>
    <t>Gymnázium, Šumperk, Masarykovo náměstí 8</t>
  </si>
  <si>
    <t>Gymnázium, Zábřeh, náměstí Osvobození 20</t>
  </si>
  <si>
    <t>Gymnázium, Jeseník, Komenského 281</t>
  </si>
  <si>
    <t>Vyšší odborná škola a Střední průmyslová škola elektrotechnická, Olomouc, Božetěchova 3</t>
  </si>
  <si>
    <t>00844012</t>
  </si>
  <si>
    <t>Střední průmyslová škola strojnická Olomouc</t>
  </si>
  <si>
    <t>17. listopadu 995/49, 779 00 Olomouc</t>
  </si>
  <si>
    <t>00601748</t>
  </si>
  <si>
    <t>Střední průmyslová škola a Střední odborné učiliště Uničov</t>
  </si>
  <si>
    <t>Školní 164, 783 91 Uničov</t>
  </si>
  <si>
    <t>00601730</t>
  </si>
  <si>
    <t>Střední škola zemědělská a zahradnická, Olomouc, U Hradiska 4</t>
  </si>
  <si>
    <t>00602035</t>
  </si>
  <si>
    <t>Střední škola designu a módy, Prostějov</t>
  </si>
  <si>
    <t xml:space="preserve">Střední odborná škola průmyslová a Střední odborné učiliště strojírenské, Prostějov, Lidická 4  </t>
  </si>
  <si>
    <t>Lidická 1686/4, 796 01 Prostějov</t>
  </si>
  <si>
    <t>Švehlova střední škola polytechnická Prostějov</t>
  </si>
  <si>
    <t>00566896</t>
  </si>
  <si>
    <t>Střední průmyslová škola Hranice</t>
  </si>
  <si>
    <t>00842893</t>
  </si>
  <si>
    <t>Střední průmyslová škola stavební, Lipník nad Bečvou, Komenského sady 257</t>
  </si>
  <si>
    <t>Střední průmyslová škola, Přerov, Havlíčkova 2</t>
  </si>
  <si>
    <t>Havlíčkova 377/2, 750 02 Přerov I - Město</t>
  </si>
  <si>
    <t>Střední škola gastronomie a služeb, Přerov, Šířava 7</t>
  </si>
  <si>
    <t>Šířava 670/7, 750 02 Přerov, Přerov I - Město</t>
  </si>
  <si>
    <t>00577227</t>
  </si>
  <si>
    <t>Střední lesnická škola, Hranice, Jurikova 588</t>
  </si>
  <si>
    <t>Gymnázium Jana Blahoslava a Střední pedagogická škola, Přerov, Denisova 3</t>
  </si>
  <si>
    <t>Střední škola zemědělská, Přerov, Osmek 47</t>
  </si>
  <si>
    <t xml:space="preserve">Vyšší odborná škola a Střední průmyslová škola, Šumperk, Gen. Krátkého 1  </t>
  </si>
  <si>
    <t>00843113</t>
  </si>
  <si>
    <t xml:space="preserve">Vyšší odborná škola a Střední škola automobilní, Zábřeh, U Dráhy 6 </t>
  </si>
  <si>
    <t>U Dráhy 827/6, 789 01 Zábřeh</t>
  </si>
  <si>
    <t>00577324</t>
  </si>
  <si>
    <t>Střední průmyslová škola elektrotechnická a Obchodní akademie Mohelnice</t>
  </si>
  <si>
    <t>Gen. Svobody 183/2, 789 85 Mohelnice</t>
  </si>
  <si>
    <t>00843105</t>
  </si>
  <si>
    <t>Střední odborná škola, Šumperk, Zemědělská 3</t>
  </si>
  <si>
    <t>00852384</t>
  </si>
  <si>
    <t>Střední škola řemesel, Šumperk</t>
  </si>
  <si>
    <t>00851167</t>
  </si>
  <si>
    <t>Střední průmyslová škola Jeseník</t>
  </si>
  <si>
    <t>00176401</t>
  </si>
  <si>
    <t>Obchodní akademie, Olomouc, tř. Spojenců 11</t>
  </si>
  <si>
    <t>00601721</t>
  </si>
  <si>
    <t>Obchodní akademie, Prostějov, Palackého 18</t>
  </si>
  <si>
    <t>Obchodní akademie a Jazyková škola s právem státní jazykové zkoušky, Přerov, Bartošova 24</t>
  </si>
  <si>
    <t xml:space="preserve">Obchodní akademie a Jazyková škola s právem státní jazykové zkoušky, Šumperk, Hlavní třída 31  </t>
  </si>
  <si>
    <t>Střední zdravotnická škola a Vyšší odborná škola zdravotnická Emanuela Pöttinga a Jazyková škola s právem státní jazykové zkoušky Olomouc</t>
  </si>
  <si>
    <t>00600938</t>
  </si>
  <si>
    <t>Střední zdravotnická škola, Prostějov, Vápenice 3</t>
  </si>
  <si>
    <t>00599212</t>
  </si>
  <si>
    <t>Střední zdravotnická škola, Hranice, Nová 1820</t>
  </si>
  <si>
    <t>00600903</t>
  </si>
  <si>
    <t>00851213</t>
  </si>
  <si>
    <t>Střední škola elektrotechnická, Lipník nad Bečvou, Tyršova 781</t>
  </si>
  <si>
    <t>00845370</t>
  </si>
  <si>
    <t>Střední škola technická, Přerov, Kouřílkova 8</t>
  </si>
  <si>
    <t>Kouřílkova 1028/8, 750 02 Přerov, Přerov I - Město</t>
  </si>
  <si>
    <t>1. máje 667/2, 789 85 Mohelnice</t>
  </si>
  <si>
    <t>00851205</t>
  </si>
  <si>
    <t>Hotelová škola Vincenze Priessnitze a Obchodní akademie Jeseník</t>
  </si>
  <si>
    <t>00577391</t>
  </si>
  <si>
    <t>Střední odborná škola Litovel, Komenského 677</t>
  </si>
  <si>
    <t>00848875</t>
  </si>
  <si>
    <t>Sigmundova střední škola strojírenská, Lutín</t>
  </si>
  <si>
    <t>Jana Sigmunda 242, 783 49 Lutín</t>
  </si>
  <si>
    <t>Střední škola logistiky a chemie, Olomouc, U Hradiska 29</t>
  </si>
  <si>
    <t>00845337</t>
  </si>
  <si>
    <t>Střední škola polytechnická, Olomouc, Rooseveltova 79</t>
  </si>
  <si>
    <t>Střední škola polygrafická, Olomouc, Střední novosadská 87/53</t>
  </si>
  <si>
    <t>00848778</t>
  </si>
  <si>
    <t>Střední odborná škola obchodu a služeb, Olomouc, Štursova 14</t>
  </si>
  <si>
    <t>00577448</t>
  </si>
  <si>
    <t>Střední škola technická  a obchodní, Olomouc, Kosinova 4</t>
  </si>
  <si>
    <t>Střední odborná škola lesnická a strojírenská Šternberk</t>
  </si>
  <si>
    <t>00848794</t>
  </si>
  <si>
    <t>Střední odborná škola Prostějov</t>
  </si>
  <si>
    <t>nám. Edmunda Husserla 30/1, 796 01 Prostějov</t>
  </si>
  <si>
    <t>00544612</t>
  </si>
  <si>
    <t>Střední škola řezbářská, Tovačov, Nádražní 146</t>
  </si>
  <si>
    <t>Odborné učiliště a Základní škola, Křenovice</t>
  </si>
  <si>
    <t>752 01 Křenovice, č. p. 8</t>
  </si>
  <si>
    <t>00842800</t>
  </si>
  <si>
    <t>Odborné učiliště a Praktická škola, Mohelnice, Vodní 27</t>
  </si>
  <si>
    <t xml:space="preserve">Střední škola sociální péče a služeb, Zábřeh, nám. 8. května 2  </t>
  </si>
  <si>
    <t>00409014</t>
  </si>
  <si>
    <t>Střední škola řemesel a Odborné učiliště Lipová - lázně</t>
  </si>
  <si>
    <t>00843032</t>
  </si>
  <si>
    <t>Střední škola gastronomie, farmářství a služeb Jeseník</t>
  </si>
  <si>
    <t>U Jatek 916/8, 790 01 Jeseník</t>
  </si>
  <si>
    <t>00495433</t>
  </si>
  <si>
    <t>Základní umělecká škola  Iši Krejčího Olomouc, Na Vozovce 32</t>
  </si>
  <si>
    <t>Základní umělecká škola „Žerotín“ Olomouc, Kavaleristů 6</t>
  </si>
  <si>
    <t>00096725</t>
  </si>
  <si>
    <t>Základní umělecká škola Miloslava Stibora - výtvarný obor, Olomouc, Pionýrská 4</t>
  </si>
  <si>
    <t>Základní umělecká škola Litovel, Jungmannova 740</t>
  </si>
  <si>
    <t>Základní umělecká škola, Uničov, Litovelská 190</t>
  </si>
  <si>
    <t>Litovelská 190, 783 91 Uničov</t>
  </si>
  <si>
    <t>Základní umělecká škola Konice, Na Příhonech 425</t>
  </si>
  <si>
    <t>Na Příhonech 425, 798 52 Konice</t>
  </si>
  <si>
    <t>00402320</t>
  </si>
  <si>
    <t>Základní umělecká škola, Potštát 36</t>
  </si>
  <si>
    <t>Základní umělecká škola, Hranice, Školní náměstí 35</t>
  </si>
  <si>
    <t>Základní umělecká škola, Kojetín, Hanusíkova 197</t>
  </si>
  <si>
    <t>Základní umělecká škola Bedřicha Kozánka, Přerov</t>
  </si>
  <si>
    <t>Základní umělecká škola Antonína Dvořáka, Lipník nad Bečvou, Havlíčkova 643</t>
  </si>
  <si>
    <t>Základní umělecká škola, Mohelnice, Náměstí Svobody  15</t>
  </si>
  <si>
    <t>00851451</t>
  </si>
  <si>
    <t>Základní umělecká škola, Šumperk,  Žerotínova 11</t>
  </si>
  <si>
    <t>00852333</t>
  </si>
  <si>
    <t>Základní umělecká škola Zábřeh</t>
  </si>
  <si>
    <t>Školská 349/9, 789 01 Zábřeh</t>
  </si>
  <si>
    <t>Základní umělecká škola Karla Ditterse Vidnava</t>
  </si>
  <si>
    <t>Kostelní 1, 790 55 Vidnava</t>
  </si>
  <si>
    <t>00852058</t>
  </si>
  <si>
    <t>Základní umělecká škola  Franze Schuberta  Zlaté Hory</t>
  </si>
  <si>
    <t>Nádražní 280, 793 76 Zlaté Hory</t>
  </si>
  <si>
    <t>Dům dětí a mládeže Olomouc</t>
  </si>
  <si>
    <t>tř. 17. listopadu 1034/47, 779 00 Olomouc</t>
  </si>
  <si>
    <t>00096792</t>
  </si>
  <si>
    <t>Dům dětí a mládeže  Litovel</t>
  </si>
  <si>
    <t>Komenského 719/6, 784 01 Litovel</t>
  </si>
  <si>
    <t>Dům dětí a mládeže Vila Tereza, Uničov</t>
  </si>
  <si>
    <t>Nádražní 530, 783 91 Uničov</t>
  </si>
  <si>
    <t>Středisko volného času ATLAS a BIOS, Přerov</t>
  </si>
  <si>
    <t>Dům dětí a mládeže Magnet, Mohelnice</t>
  </si>
  <si>
    <t>00853020</t>
  </si>
  <si>
    <t>Dětský domov Šance, Olomouc</t>
  </si>
  <si>
    <t>00849235</t>
  </si>
  <si>
    <t>Dětský domov a Školní jídelna, Plumlov, Balkán 333</t>
  </si>
  <si>
    <t>Balkán 333, 798 03 Plumlov</t>
  </si>
  <si>
    <t>Dětský domov a Školní jídelna, Hranice, Purgešova 847</t>
  </si>
  <si>
    <t>Dětský domov a Školní jídelna, Lipník nad Bečvou, Tyršova 772</t>
  </si>
  <si>
    <t>Dětský domov a Školní jídelna, Přerov, Sušilova 25</t>
  </si>
  <si>
    <t>Dětský domov a Školní jídelna, Černá Voda 1</t>
  </si>
  <si>
    <t>Dětský domov a Školní jídelna,  Jeseník, Priessnitzova 405</t>
  </si>
  <si>
    <t>Pedagogicko - psychologická poradna a Speciálně pedagogické centrum Olomouckého kraje, Olomouc, U Sportovní haly 1a</t>
  </si>
  <si>
    <t xml:space="preserve">Koordinátor Integrovaného dopravního systému Olomouckého kraje, příspěvková organizace  </t>
  </si>
  <si>
    <t>Jeremenkova 1211/40b, Hodolany, 779 00 Olomouc</t>
  </si>
  <si>
    <t>Oblast dopravy</t>
  </si>
  <si>
    <t>Správa silnic Olomouckého kraje, příspěvková organizace</t>
  </si>
  <si>
    <t>Lipenská 753/120, Hodolany, 779 00 Olomouc</t>
  </si>
  <si>
    <t xml:space="preserve">Vědecká knihovna v Olomouci  </t>
  </si>
  <si>
    <t>00100625</t>
  </si>
  <si>
    <t>Oblast kultury</t>
  </si>
  <si>
    <t>Vlastivědné muzeum v Olomouci</t>
  </si>
  <si>
    <t>nám. Republiky 823/5, 779 00 Olomouc</t>
  </si>
  <si>
    <t>00100609</t>
  </si>
  <si>
    <t>Vlastivědné muzeum Jesenicka, příspěvková organizace</t>
  </si>
  <si>
    <t>Muzeum a galerie v Prostějově, příspěvková organizace</t>
  </si>
  <si>
    <t>nám. T. G. Masaryka 7/2, 796 01 Prostějov</t>
  </si>
  <si>
    <t>00091405</t>
  </si>
  <si>
    <t>Muzeum Komenského v Přerově, příspěvková organizace</t>
  </si>
  <si>
    <t>Horní náměstí 7/7, Přerov I-Město, 750 02 Přerov</t>
  </si>
  <si>
    <t>00097969</t>
  </si>
  <si>
    <t>Vlastivědné muzeum v Šumperku, příspěvková organizace</t>
  </si>
  <si>
    <t>Hlavní třída 342/22, 787 31 Šumperk</t>
  </si>
  <si>
    <t>00098311</t>
  </si>
  <si>
    <t>Archeologické centrum Olomouc, příspěvková organizace</t>
  </si>
  <si>
    <t>Domov pro seniory Javorník, příspěvková organizace</t>
  </si>
  <si>
    <t>Školní 104, 790 70 Javorník</t>
  </si>
  <si>
    <t>Oblast sociální</t>
  </si>
  <si>
    <t>Domov Sněženka Jeseník, příspěvková organizace</t>
  </si>
  <si>
    <t xml:space="preserve">Moravská 814/2, 790 01 Jeseník </t>
  </si>
  <si>
    <t>Domov pro seniory Červenka, příspěvková organizace</t>
  </si>
  <si>
    <t>Červenka, Nádražní 105, 784 01 pošta Litovel</t>
  </si>
  <si>
    <t>Dům seniorů FRANTIŠEK Náměšť na Hané, příspěvková organizace</t>
  </si>
  <si>
    <t>Komenského 291, 783 44 Náměšť na Hané</t>
  </si>
  <si>
    <t>Domov Hrubá Voda, příspěvková organizace</t>
  </si>
  <si>
    <t>Domov seniorů POHODA Chválkovice, příspěvková organizace</t>
  </si>
  <si>
    <t>Sociální služby pro seniory Olomouc, příspěvková organizace</t>
  </si>
  <si>
    <t>Zikova 618/14, Nové Sady 779 00 Olomouc</t>
  </si>
  <si>
    <t>Vincentinum - poskytovatel sociálních služeb Šternberk, příspěvková organizace</t>
  </si>
  <si>
    <t>Klíč - centrum sociálních služeb, příspěvková organizace</t>
  </si>
  <si>
    <t>Dolní Hejčínská 50/28, 779 00 Olomouc</t>
  </si>
  <si>
    <t>Nové Zámky - poskytovatel sociálních služeb, příspěvková organizace</t>
  </si>
  <si>
    <t>Středisko sociální prevence Olomouc, příspěvková organizace</t>
  </si>
  <si>
    <t>Na Vozovce 26, 779 00 Olomouc</t>
  </si>
  <si>
    <t>Sociální služby pro seniory Šumperk, příspěvková organizace</t>
  </si>
  <si>
    <t>U sanatoria 25, 787 01 Šumperk</t>
  </si>
  <si>
    <t>Sociální služby Libina, příspěvková organizace</t>
  </si>
  <si>
    <t>Domov Štíty-Jedlí, příspěvková organizace</t>
  </si>
  <si>
    <t>Na Pilníku 222, 789 91 Štíty</t>
  </si>
  <si>
    <t>Domov u Třebůvky Loštice, příspěvková organizace</t>
  </si>
  <si>
    <t>Hradská 113, 789 83 Loštice</t>
  </si>
  <si>
    <t>Domov Paprsek Olšany, příspěvková organizace</t>
  </si>
  <si>
    <t>Domov seniorů Prostějov, příspěvková organizace</t>
  </si>
  <si>
    <t>Nerudova 70, 796 01 Prostějov</t>
  </si>
  <si>
    <t>Domov pro seniory Jesenec, příspěvková organizace</t>
  </si>
  <si>
    <t>Domov "Na Zámku", příspěvková organizace</t>
  </si>
  <si>
    <t>nám. děk. Františka Kvapila 17, 798 26 Nezamyslice</t>
  </si>
  <si>
    <t>Centrum sociálních služeb Prostějov, příspěvková organizace</t>
  </si>
  <si>
    <t>Domov pro seniory Radkova Lhota, příspěvková organizace</t>
  </si>
  <si>
    <t>Domov Alfreda Skeneho Pavlovice u Přerova, příspěvková organizace</t>
  </si>
  <si>
    <t>Domov pro seniory Tovačov, příspěvková organizace</t>
  </si>
  <si>
    <t>Domov Větrný mlýn Skalička, příspěvková organizace</t>
  </si>
  <si>
    <t>Centrum Dominika Kokory, příspěvková organizace</t>
  </si>
  <si>
    <t>Domov Na zámečku Rokytnice, příspěvková organizace</t>
  </si>
  <si>
    <t xml:space="preserve">Odborný léčebný ústav Paseka, příspěvková organizace  </t>
  </si>
  <si>
    <t>783 97 Paseka 145</t>
  </si>
  <si>
    <t>00849081</t>
  </si>
  <si>
    <t>Oblast zdravotnictví</t>
  </si>
  <si>
    <t xml:space="preserve">Dětské centrum Ostrůvek, příspěvková organizace  </t>
  </si>
  <si>
    <t>779 00 Olomouc, Nové Sady, U dětského domova 269</t>
  </si>
  <si>
    <t>00849197</t>
  </si>
  <si>
    <t xml:space="preserve">Zdravotnická záchranná služba Olomouckého kraje, příspěvková organizace   </t>
  </si>
  <si>
    <t>00849103</t>
  </si>
  <si>
    <t>Po vybrání příslušného ORG (čtyřmístné číslo) ze seznamu budou údaje "Oblast poskytování služeb", "Název příspěvkové organizace", "Sídlo - adresa" a "IČ" automaticky vygenerovány. Identifikačních údaje /název zařízení, adresa, IČ atd. / budou automaticky přeneseny do navazujících tabulek.</t>
  </si>
  <si>
    <t>9.</t>
  </si>
  <si>
    <t>Roční rozpočet -podrobný rozpis rozpočtu na rok 2023</t>
  </si>
  <si>
    <t>V případě doplňkové činnosti je třeba rozpočet  rozepsat  dle jednotlivých doplňkových činností, tak jak jsou uvedeny ve zřizovací listině příspěvkové organizace. PO uvádí pouze ty doplňkové činnosti, které budou  v roce 2023 skutečně realizovány.</t>
  </si>
  <si>
    <t>Zpracovaný rozpis rozpočtu na rok 2023 zašlete na věcně příslušný odbor, dle zaslaných pokynů.</t>
  </si>
  <si>
    <t>Příspěvková organizace zpracuje k rozpisu rozpočtu na rok 2023 komentář k účtu 501 - nákup materiálu; 518 - Ostatní služby; 558 - Náklady z drobného dlouhodobého majetku, a to v případě řádku "ostatní". Komentář je třeba zpracovat u rozpočtovaných částek nad 100 tis. Kč.</t>
  </si>
  <si>
    <t>Adresa</t>
  </si>
  <si>
    <r>
      <t>Blanická</t>
    </r>
    <r>
      <rPr>
        <sz val="10"/>
        <color rgb="FF00B050"/>
        <rFont val="Arial"/>
        <family val="2"/>
        <charset val="238"/>
      </rPr>
      <t xml:space="preserve"> 471/</t>
    </r>
    <r>
      <rPr>
        <sz val="10"/>
        <color theme="1"/>
        <rFont val="Arial"/>
        <family val="2"/>
        <charset val="238"/>
      </rPr>
      <t xml:space="preserve">16, </t>
    </r>
    <r>
      <rPr>
        <sz val="10"/>
        <color rgb="FF00B050"/>
        <rFont val="Arial"/>
        <family val="2"/>
        <charset val="238"/>
      </rPr>
      <t xml:space="preserve">Hodolany, </t>
    </r>
    <r>
      <rPr>
        <sz val="10"/>
        <color theme="1"/>
        <rFont val="Arial"/>
        <family val="2"/>
        <charset val="238"/>
      </rPr>
      <t>77</t>
    </r>
    <r>
      <rPr>
        <sz val="10"/>
        <color rgb="FF00B050"/>
        <rFont val="Arial"/>
        <family val="2"/>
        <charset val="238"/>
      </rPr>
      <t>9</t>
    </r>
    <r>
      <rPr>
        <sz val="10"/>
        <color theme="1"/>
        <rFont val="Arial"/>
        <family val="2"/>
        <charset val="238"/>
      </rPr>
      <t xml:space="preserve"> 00 Olomouc</t>
    </r>
  </si>
  <si>
    <r>
      <rPr>
        <b/>
        <sz val="9"/>
        <color rgb="FF00B050"/>
        <rFont val="Arial"/>
        <family val="2"/>
        <charset val="238"/>
      </rPr>
      <t>Změna v sídle PO, dle Rejstříku škol Zastupitelstvo 14.2.2022 -</t>
    </r>
    <r>
      <rPr>
        <sz val="9"/>
        <color rgb="FF00B050"/>
        <rFont val="Arial"/>
        <family val="2"/>
        <charset val="238"/>
      </rPr>
      <t>původní adresa Blanická 16, 772 00 Olomouc- nové sídlo: 779 00 Olomouc, Hodolany, Blanická 471/16</t>
    </r>
  </si>
  <si>
    <r>
      <t>tř. Svornosti</t>
    </r>
    <r>
      <rPr>
        <sz val="10"/>
        <color rgb="FF00B050"/>
        <rFont val="Arial"/>
        <family val="2"/>
        <charset val="238"/>
      </rPr>
      <t xml:space="preserve"> 900/37</t>
    </r>
    <r>
      <rPr>
        <sz val="10"/>
        <color theme="1"/>
        <rFont val="Arial"/>
        <family val="2"/>
        <charset val="238"/>
      </rPr>
      <t xml:space="preserve">, </t>
    </r>
    <r>
      <rPr>
        <sz val="10"/>
        <color rgb="FF00B050"/>
        <rFont val="Arial"/>
        <family val="2"/>
        <charset val="238"/>
      </rPr>
      <t>Nová Ulice,</t>
    </r>
    <r>
      <rPr>
        <sz val="10"/>
        <color theme="1"/>
        <rFont val="Arial"/>
        <family val="2"/>
        <charset val="238"/>
      </rPr>
      <t xml:space="preserve"> 779 00 Olomouc</t>
    </r>
  </si>
  <si>
    <r>
      <rPr>
        <b/>
        <sz val="9"/>
        <color rgb="FF00B050"/>
        <rFont val="Arial"/>
        <family val="2"/>
        <charset val="238"/>
      </rPr>
      <t>Změna v sídle PO, dle Rejstříku škol Zastupitelstvo 14.2.2022 -</t>
    </r>
    <r>
      <rPr>
        <sz val="9"/>
        <color rgb="FF00B050"/>
        <rFont val="Arial"/>
        <family val="2"/>
        <charset val="238"/>
      </rPr>
      <t>původní adresa třída Svornosti 37/900, 779 00 Olomouc- nové sídlo: 779 00 Olomouc, Nová Ulice, tř. Svornosti 900/37</t>
    </r>
  </si>
  <si>
    <r>
      <t xml:space="preserve">Tomkova </t>
    </r>
    <r>
      <rPr>
        <sz val="10"/>
        <color rgb="FF00B050"/>
        <rFont val="Arial"/>
        <family val="2"/>
        <charset val="238"/>
      </rPr>
      <t>411</t>
    </r>
    <r>
      <rPr>
        <sz val="10"/>
        <color theme="1"/>
        <rFont val="Arial"/>
        <family val="2"/>
        <charset val="238"/>
      </rPr>
      <t xml:space="preserve">/42, </t>
    </r>
    <r>
      <rPr>
        <sz val="10"/>
        <color rgb="FF00B050"/>
        <rFont val="Arial"/>
        <family val="2"/>
        <charset val="238"/>
      </rPr>
      <t>Hejčín</t>
    </r>
    <r>
      <rPr>
        <sz val="10"/>
        <color theme="1"/>
        <rFont val="Arial"/>
        <family val="2"/>
        <charset val="238"/>
      </rPr>
      <t>, 779 00 Olomouc</t>
    </r>
  </si>
  <si>
    <r>
      <rPr>
        <b/>
        <sz val="9"/>
        <color rgb="FF00B050"/>
        <rFont val="Arial"/>
        <family val="2"/>
        <charset val="238"/>
      </rPr>
      <t>Změna v sídle PO, dle Rejstříku škol Zastupitelstvo 14.2.2022 -</t>
    </r>
    <r>
      <rPr>
        <sz val="9"/>
        <color rgb="FF00B050"/>
        <rFont val="Arial"/>
        <family val="2"/>
        <charset val="238"/>
      </rPr>
      <t>původní adresa Tomkova 42, 779 00 Olomouc - nové sídlo: 779 00 Olomouc, Hejčín, Tomkova 411/42</t>
    </r>
  </si>
  <si>
    <r>
      <t>Komenského</t>
    </r>
    <r>
      <rPr>
        <sz val="11"/>
        <rFont val="Arial"/>
        <family val="2"/>
        <charset val="238"/>
      </rPr>
      <t xml:space="preserve"> </t>
    </r>
    <r>
      <rPr>
        <sz val="11"/>
        <color rgb="FF0070C0"/>
        <rFont val="Arial"/>
        <family val="2"/>
        <charset val="238"/>
      </rPr>
      <t>80/</t>
    </r>
    <r>
      <rPr>
        <sz val="11"/>
        <rFont val="Arial"/>
        <family val="2"/>
        <charset val="238"/>
      </rPr>
      <t>10</t>
    </r>
    <r>
      <rPr>
        <sz val="11"/>
        <color theme="1"/>
        <rFont val="Arial"/>
        <family val="2"/>
        <charset val="238"/>
      </rPr>
      <t>, 796 01 Prostějov</t>
    </r>
  </si>
  <si>
    <t>Adresa - doplněna na základě kontroly na ZL.</t>
  </si>
  <si>
    <r>
      <t xml:space="preserve">Lidická </t>
    </r>
    <r>
      <rPr>
        <sz val="11"/>
        <color rgb="FF00B050"/>
        <rFont val="Arial"/>
        <family val="2"/>
        <charset val="238"/>
      </rPr>
      <t>3313</t>
    </r>
    <r>
      <rPr>
        <sz val="11"/>
        <color theme="1"/>
        <rFont val="Arial"/>
        <family val="2"/>
        <charset val="238"/>
      </rPr>
      <t>/86, 796 01 Prostějov</t>
    </r>
  </si>
  <si>
    <r>
      <rPr>
        <b/>
        <sz val="9"/>
        <color rgb="FF00B050"/>
        <rFont val="Arial"/>
        <family val="2"/>
        <charset val="238"/>
      </rPr>
      <t>Změna v sídle PO, dle Rejstříku škol Zastupitelstvo 14.2.2022 -</t>
    </r>
    <r>
      <rPr>
        <sz val="9"/>
        <color rgb="FF00B050"/>
        <rFont val="Arial"/>
        <family val="2"/>
        <charset val="238"/>
      </rPr>
      <t>původní adresa Lidická 86, 796 01 Prostějov - nové sídlo: 796 01 Prostějov, Lidická 3313/86</t>
    </r>
  </si>
  <si>
    <r>
      <t xml:space="preserve">Masarykova </t>
    </r>
    <r>
      <rPr>
        <sz val="10"/>
        <color rgb="FF00B050"/>
        <rFont val="Arial"/>
        <family val="2"/>
        <charset val="238"/>
      </rPr>
      <t>434</t>
    </r>
    <r>
      <rPr>
        <sz val="10"/>
        <color theme="1"/>
        <rFont val="Arial"/>
        <family val="2"/>
        <charset val="238"/>
      </rPr>
      <t>/4, 789 85 Mohelnice</t>
    </r>
  </si>
  <si>
    <r>
      <rPr>
        <b/>
        <sz val="9"/>
        <color rgb="FF00B050"/>
        <rFont val="Arial"/>
        <family val="2"/>
        <charset val="238"/>
      </rPr>
      <t>Změna v sídle PO, dle Rejstříku škol Zastupitelstvo 14.2.2022 -</t>
    </r>
    <r>
      <rPr>
        <sz val="9"/>
        <color rgb="FF00B050"/>
        <rFont val="Arial"/>
        <family val="2"/>
        <charset val="238"/>
      </rPr>
      <t>původní adresa Masarykova 4, 789 85 Mohelnice - nové sídlo: 789 85 Mohelnice, Masarykova 434/4</t>
    </r>
  </si>
  <si>
    <r>
      <t xml:space="preserve">Kalvodova </t>
    </r>
    <r>
      <rPr>
        <sz val="11"/>
        <color rgb="FF00B050"/>
        <rFont val="Arial"/>
        <family val="2"/>
        <charset val="238"/>
      </rPr>
      <t>360</t>
    </r>
    <r>
      <rPr>
        <sz val="11"/>
        <color theme="1"/>
        <rFont val="Arial"/>
        <family val="2"/>
        <charset val="238"/>
      </rPr>
      <t>/66, 790 01 Jeseník</t>
    </r>
  </si>
  <si>
    <r>
      <rPr>
        <b/>
        <sz val="9"/>
        <color rgb="FF00B050"/>
        <rFont val="Arial"/>
        <family val="2"/>
        <charset val="238"/>
      </rPr>
      <t>Změna v sídle PO, dle Rejstříku škol Zastupitelstvo 14.2.2022 -</t>
    </r>
    <r>
      <rPr>
        <sz val="9"/>
        <color rgb="FF00B050"/>
        <rFont val="Arial"/>
        <family val="2"/>
        <charset val="238"/>
      </rPr>
      <t>původní adresa Kalvodova 360, 790 03 Jeseník - nové sídlo: 790 01 Jeseník, Kalvodova 360/66</t>
    </r>
  </si>
  <si>
    <r>
      <t xml:space="preserve">Olomoucká </t>
    </r>
    <r>
      <rPr>
        <sz val="10"/>
        <color rgb="FF00B050"/>
        <rFont val="Arial"/>
        <family val="2"/>
        <charset val="238"/>
      </rPr>
      <t>2098/76</t>
    </r>
    <r>
      <rPr>
        <sz val="10"/>
        <color theme="1"/>
        <rFont val="Arial"/>
        <family val="2"/>
        <charset val="238"/>
      </rPr>
      <t>, 785 01 Šternberk</t>
    </r>
  </si>
  <si>
    <r>
      <rPr>
        <b/>
        <sz val="9"/>
        <color rgb="FF00B050"/>
        <rFont val="Arial"/>
        <family val="2"/>
        <charset val="238"/>
      </rPr>
      <t>Změna v sídle PO, dle Rejstříku škol Zastupitelstvo 14.2.2022 -</t>
    </r>
    <r>
      <rPr>
        <sz val="9"/>
        <color rgb="FF00B050"/>
        <rFont val="Arial"/>
        <family val="2"/>
        <charset val="238"/>
      </rPr>
      <t>původní adresa Olomoucká 76/2098, 785 01 Šternberk - nové sídlo: 785 01 Šternberk, Olomoucká 2098/76</t>
    </r>
  </si>
  <si>
    <r>
      <t>Palackého 938</t>
    </r>
    <r>
      <rPr>
        <sz val="10"/>
        <color rgb="FF00B050"/>
        <rFont val="Arial"/>
        <family val="2"/>
        <charset val="238"/>
      </rPr>
      <t>/30a</t>
    </r>
    <r>
      <rPr>
        <sz val="10"/>
        <color theme="1"/>
        <rFont val="Arial"/>
        <family val="2"/>
        <charset val="238"/>
      </rPr>
      <t>, 784 01 Litovel</t>
    </r>
  </si>
  <si>
    <r>
      <rPr>
        <b/>
        <sz val="9"/>
        <color rgb="FF00B050"/>
        <rFont val="Arial"/>
        <family val="2"/>
        <charset val="238"/>
      </rPr>
      <t>Změna v sídle PO, dle Rejstříku škol Zastupitelstvo 14.2.2022 -</t>
    </r>
    <r>
      <rPr>
        <sz val="9"/>
        <color rgb="FF00B050"/>
        <rFont val="Arial"/>
        <family val="2"/>
        <charset val="238"/>
      </rPr>
      <t>původní adresa Palackého 938, 784 01 Litovel - nové sídlo:784 01 Litovel, Palackého 938/30a</t>
    </r>
  </si>
  <si>
    <r>
      <t xml:space="preserve">Studentská 1095, </t>
    </r>
    <r>
      <rPr>
        <sz val="10"/>
        <color rgb="FF00B050"/>
        <rFont val="Arial"/>
        <family val="2"/>
        <charset val="238"/>
      </rPr>
      <t>Hranice I-Město</t>
    </r>
    <r>
      <rPr>
        <sz val="10"/>
        <color theme="1"/>
        <rFont val="Arial"/>
        <family val="2"/>
        <charset val="238"/>
      </rPr>
      <t>, 753 01 Hranice</t>
    </r>
  </si>
  <si>
    <r>
      <rPr>
        <b/>
        <sz val="9"/>
        <color rgb="FF00B050"/>
        <rFont val="Arial"/>
        <family val="2"/>
        <charset val="238"/>
      </rPr>
      <t>Změna v sídle PO, dle Rejstříku škol Zastupitelstvo 14.2.2022 -</t>
    </r>
    <r>
      <rPr>
        <sz val="9"/>
        <color rgb="FF00B050"/>
        <rFont val="Arial"/>
        <family val="2"/>
        <charset val="238"/>
      </rPr>
      <t>původní adresa Studentská 1095, 753 01 Hranice - nové sídlo: 7753 01 Hranice, Hranice I-Město, Studentská 1095</t>
    </r>
  </si>
  <si>
    <r>
      <t xml:space="preserve">Malá Dlážka </t>
    </r>
    <r>
      <rPr>
        <sz val="11"/>
        <color rgb="FF00B050"/>
        <rFont val="Arial"/>
        <family val="2"/>
        <charset val="238"/>
      </rPr>
      <t>589/</t>
    </r>
    <r>
      <rPr>
        <sz val="11"/>
        <color theme="1"/>
        <rFont val="Arial"/>
        <family val="2"/>
        <charset val="238"/>
      </rPr>
      <t xml:space="preserve">4, </t>
    </r>
    <r>
      <rPr>
        <sz val="11"/>
        <color rgb="FF00B050"/>
        <rFont val="Arial"/>
        <family val="2"/>
        <charset val="238"/>
      </rPr>
      <t>Přerov I-Město</t>
    </r>
    <r>
      <rPr>
        <sz val="11"/>
        <color theme="1"/>
        <rFont val="Arial"/>
        <family val="2"/>
        <charset val="238"/>
      </rPr>
      <t>, 750 05 Přerov</t>
    </r>
  </si>
  <si>
    <r>
      <rPr>
        <b/>
        <sz val="9"/>
        <color rgb="FF00B050"/>
        <rFont val="Arial"/>
        <family val="2"/>
        <charset val="238"/>
      </rPr>
      <t>Změna v sídle PO, dle Rejstříku škol Zastupitelstvo 14.2.2022 -</t>
    </r>
    <r>
      <rPr>
        <sz val="9"/>
        <color rgb="FF00B050"/>
        <rFont val="Arial"/>
        <family val="2"/>
        <charset val="238"/>
      </rPr>
      <t>původní adresa Malá Dlážka 4, 750 05 Přerov - nové sídlo: 750 02 Přerov, Přerov I-Město, Malá Dlážka 589/4</t>
    </r>
  </si>
  <si>
    <r>
      <t>Osecká 301</t>
    </r>
    <r>
      <rPr>
        <sz val="11"/>
        <color rgb="FF00B050"/>
        <rFont val="Arial"/>
        <family val="2"/>
        <charset val="238"/>
      </rPr>
      <t>/2</t>
    </r>
    <r>
      <rPr>
        <sz val="11"/>
        <color theme="1"/>
        <rFont val="Arial"/>
        <family val="2"/>
        <charset val="238"/>
      </rPr>
      <t xml:space="preserve">, </t>
    </r>
    <r>
      <rPr>
        <sz val="11"/>
        <color rgb="FF00B050"/>
        <rFont val="Arial"/>
        <family val="2"/>
        <charset val="238"/>
      </rPr>
      <t>Lipník nad Bečvou I-Město,</t>
    </r>
    <r>
      <rPr>
        <sz val="11"/>
        <color theme="1"/>
        <rFont val="Arial"/>
        <family val="2"/>
        <charset val="238"/>
      </rPr>
      <t xml:space="preserve"> 751 31 Lipník nad Bečvou</t>
    </r>
  </si>
  <si>
    <r>
      <rPr>
        <b/>
        <sz val="9"/>
        <color rgb="FF00B050"/>
        <rFont val="Arial"/>
        <family val="2"/>
        <charset val="238"/>
      </rPr>
      <t>Změna v sídle PO, dle Rejstříku škol Zastupitelstvo 14.2.2022 -</t>
    </r>
    <r>
      <rPr>
        <sz val="9"/>
        <color rgb="FF00B050"/>
        <rFont val="Arial"/>
        <family val="2"/>
        <charset val="238"/>
      </rPr>
      <t xml:space="preserve">původní adresa Osecká 301, 751 31 Lipník nad Bečvou - nové sídlo: 751 31 Lipník nad Bečvou, Lipník nad Bečvou I-Město, Osecká 301/2  </t>
    </r>
  </si>
  <si>
    <r>
      <t xml:space="preserve">Hanácká </t>
    </r>
    <r>
      <rPr>
        <sz val="10"/>
        <color rgb="FF00B050"/>
        <rFont val="Arial"/>
        <family val="2"/>
        <charset val="238"/>
      </rPr>
      <t>145/</t>
    </r>
    <r>
      <rPr>
        <sz val="10"/>
        <color theme="1"/>
        <rFont val="Arial"/>
        <family val="2"/>
        <charset val="238"/>
      </rPr>
      <t>3, 787 01 Šumperk</t>
    </r>
  </si>
  <si>
    <r>
      <rPr>
        <b/>
        <sz val="9"/>
        <color rgb="FF00B050"/>
        <rFont val="Arial"/>
        <family val="2"/>
        <charset val="238"/>
      </rPr>
      <t>Změna v sídle PO, dle Rejstříku škol Zastupitelstvo 14.2.2022 -</t>
    </r>
    <r>
      <rPr>
        <sz val="9"/>
        <color rgb="FF00B050"/>
        <rFont val="Arial"/>
        <family val="2"/>
        <charset val="238"/>
      </rPr>
      <t>původní adresa Hanácká 3, 787 01 Šumperk - nové sídlo: 787 01 Šumperk, Hanácká 145/3</t>
    </r>
  </si>
  <si>
    <r>
      <t xml:space="preserve">Sušilova </t>
    </r>
    <r>
      <rPr>
        <sz val="10"/>
        <color rgb="FF00B050"/>
        <rFont val="Arial"/>
        <family val="2"/>
        <charset val="238"/>
      </rPr>
      <t>1912/</t>
    </r>
    <r>
      <rPr>
        <sz val="10"/>
        <color theme="1"/>
        <rFont val="Arial"/>
        <family val="2"/>
        <charset val="238"/>
      </rPr>
      <t>40, 789 01 Zábřeh</t>
    </r>
  </si>
  <si>
    <r>
      <rPr>
        <b/>
        <sz val="9"/>
        <color rgb="FF00B050"/>
        <rFont val="Arial"/>
        <family val="2"/>
        <charset val="238"/>
      </rPr>
      <t>Změna v sídle PO, dle Rejstříku škol Zastupitelstvo 14.2.2022 -</t>
    </r>
    <r>
      <rPr>
        <sz val="9"/>
        <color rgb="FF00B050"/>
        <rFont val="Arial"/>
        <family val="2"/>
        <charset val="238"/>
      </rPr>
      <t>původní adresa Sušilova 40, 789 01 Zábřeh - nové sídlo: 789 01 Zábřeh, Sušilova 1912/40</t>
    </r>
  </si>
  <si>
    <r>
      <t>Fučíkova 312</t>
    </r>
    <r>
      <rPr>
        <sz val="11"/>
        <color rgb="FF00B050"/>
        <rFont val="Arial"/>
        <family val="2"/>
        <charset val="238"/>
      </rPr>
      <t>/10</t>
    </r>
    <r>
      <rPr>
        <sz val="11"/>
        <color theme="1"/>
        <rFont val="Arial"/>
        <family val="2"/>
        <charset val="238"/>
      </rPr>
      <t>, 790 01 Jeseník</t>
    </r>
  </si>
  <si>
    <r>
      <rPr>
        <b/>
        <sz val="9"/>
        <color rgb="FF00B050"/>
        <rFont val="Arial"/>
        <family val="2"/>
        <charset val="238"/>
      </rPr>
      <t>Změna v sídle PO, dle Rejstříku škol Zastupitelstvo 14.2.2022 -</t>
    </r>
    <r>
      <rPr>
        <sz val="9"/>
        <color rgb="FF00B050"/>
        <rFont val="Arial"/>
        <family val="2"/>
        <charset val="238"/>
      </rPr>
      <t>původní adresa Fučíkova 312, 790 01 Jeseník- nové sídlo: 790 01 Jeseník, Fučíkova 312/10</t>
    </r>
  </si>
  <si>
    <r>
      <t>Opletalova 189</t>
    </r>
    <r>
      <rPr>
        <sz val="10"/>
        <color rgb="FF00B050"/>
        <rFont val="Arial"/>
        <family val="2"/>
        <charset val="238"/>
      </rPr>
      <t>/4</t>
    </r>
    <r>
      <rPr>
        <sz val="10"/>
        <color theme="1"/>
        <rFont val="Arial"/>
        <family val="2"/>
        <charset val="238"/>
      </rPr>
      <t>, 784 01 Litovel</t>
    </r>
  </si>
  <si>
    <r>
      <rPr>
        <b/>
        <sz val="9"/>
        <color rgb="FF00B050"/>
        <rFont val="Arial"/>
        <family val="2"/>
        <charset val="238"/>
      </rPr>
      <t>Změna v sídle PO, dle Rejstříku škol Zastupitelstvo 14.2.2022 -</t>
    </r>
    <r>
      <rPr>
        <sz val="9"/>
        <color rgb="FF00B050"/>
        <rFont val="Arial"/>
        <family val="2"/>
        <charset val="238"/>
      </rPr>
      <t>původní adresa Opletalova 189, 784 01 Litovel- nové sídlo: 784 01 Litovel, Opletalova 189/4</t>
    </r>
  </si>
  <si>
    <r>
      <t xml:space="preserve">Čajkovského </t>
    </r>
    <r>
      <rPr>
        <sz val="10"/>
        <color rgb="FF00B050"/>
        <rFont val="Arial"/>
        <family val="2"/>
        <charset val="238"/>
      </rPr>
      <t>68/</t>
    </r>
    <r>
      <rPr>
        <sz val="10"/>
        <color theme="1"/>
        <rFont val="Arial"/>
        <family val="2"/>
        <charset val="238"/>
      </rPr>
      <t xml:space="preserve">9, </t>
    </r>
    <r>
      <rPr>
        <sz val="10"/>
        <color rgb="FF00B050"/>
        <rFont val="Arial"/>
        <family val="2"/>
        <charset val="238"/>
      </rPr>
      <t>Nová Ulice,</t>
    </r>
    <r>
      <rPr>
        <sz val="10"/>
        <color theme="1"/>
        <rFont val="Arial"/>
        <family val="2"/>
        <charset val="238"/>
      </rPr>
      <t xml:space="preserve"> 779 00 Olomouc</t>
    </r>
  </si>
  <si>
    <r>
      <rPr>
        <b/>
        <sz val="9"/>
        <color rgb="FF00B050"/>
        <rFont val="Arial"/>
        <family val="2"/>
        <charset val="238"/>
      </rPr>
      <t>Změna v sídle PO, dle Rejstříku škol Zastupitelstvo 14.2.2022 -</t>
    </r>
    <r>
      <rPr>
        <sz val="9"/>
        <color rgb="FF00B050"/>
        <rFont val="Arial"/>
        <family val="2"/>
        <charset val="238"/>
      </rPr>
      <t>původní adresa Čajkovského 9, 779 00 Olomouc- nové sídlo:  7779 00 Olomouc, Nová Ulice, Čajkovského 68/9</t>
    </r>
  </si>
  <si>
    <r>
      <t xml:space="preserve">Jiřího z Poděbrad </t>
    </r>
    <r>
      <rPr>
        <sz val="10"/>
        <color rgb="FF00B050"/>
        <rFont val="Arial"/>
        <family val="2"/>
        <charset val="238"/>
      </rPr>
      <t>936/</t>
    </r>
    <r>
      <rPr>
        <sz val="10"/>
        <color theme="1"/>
        <rFont val="Arial"/>
        <family val="2"/>
        <charset val="238"/>
      </rPr>
      <t>13, 779 00 Olomouc</t>
    </r>
  </si>
  <si>
    <r>
      <rPr>
        <b/>
        <sz val="9"/>
        <color rgb="FF00B050"/>
        <rFont val="Arial"/>
        <family val="2"/>
        <charset val="238"/>
      </rPr>
      <t>Změna v sídle PO, dle Rejstříku škol Zastupitelstvo 14.2.2022 -</t>
    </r>
    <r>
      <rPr>
        <sz val="9"/>
        <color rgb="FF00B050"/>
        <rFont val="Arial"/>
        <family val="2"/>
        <charset val="238"/>
      </rPr>
      <t>původní tř. Jiřího z Poděbrad 13,779 00 Olomouc- nové sídlo:  779 00 Olomouc, Jiřího z Poděbrad 936/13</t>
    </r>
  </si>
  <si>
    <r>
      <t xml:space="preserve">Tomkova </t>
    </r>
    <r>
      <rPr>
        <sz val="10"/>
        <color rgb="FF00B050"/>
        <rFont val="Arial"/>
        <family val="2"/>
        <charset val="238"/>
      </rPr>
      <t>314/</t>
    </r>
    <r>
      <rPr>
        <sz val="10"/>
        <color theme="1"/>
        <rFont val="Arial"/>
        <family val="2"/>
        <charset val="238"/>
      </rPr>
      <t>45,</t>
    </r>
    <r>
      <rPr>
        <sz val="10"/>
        <color rgb="FF00B050"/>
        <rFont val="Arial"/>
        <family val="2"/>
        <charset val="238"/>
      </rPr>
      <t xml:space="preserve"> Hejčín, </t>
    </r>
    <r>
      <rPr>
        <sz val="10"/>
        <color theme="1"/>
        <rFont val="Arial"/>
        <family val="2"/>
        <charset val="238"/>
      </rPr>
      <t xml:space="preserve"> 779 00 Olomouc</t>
    </r>
  </si>
  <si>
    <r>
      <rPr>
        <b/>
        <sz val="9"/>
        <color rgb="FF00B050"/>
        <rFont val="Arial"/>
        <family val="2"/>
        <charset val="238"/>
      </rPr>
      <t>Změna v sídle PO, dle Rejstříku škol Zastupitelstvo 14.2.2022 -</t>
    </r>
    <r>
      <rPr>
        <sz val="9"/>
        <color rgb="FF00B050"/>
        <rFont val="Arial"/>
        <family val="2"/>
        <charset val="238"/>
      </rPr>
      <t>původní adresa Tomkova 45, 779 00 Olomouc- nové sídlo:  779 00 Olomouc, Hejčín, Tomkova 314/45</t>
    </r>
  </si>
  <si>
    <r>
      <t xml:space="preserve">Horní náměstí </t>
    </r>
    <r>
      <rPr>
        <sz val="10"/>
        <color rgb="FF00B050"/>
        <rFont val="Arial"/>
        <family val="2"/>
        <charset val="238"/>
      </rPr>
      <t>167/</t>
    </r>
    <r>
      <rPr>
        <sz val="10"/>
        <color theme="1"/>
        <rFont val="Arial"/>
        <family val="2"/>
        <charset val="238"/>
      </rPr>
      <t>5, 785 01 Šternberk</t>
    </r>
  </si>
  <si>
    <r>
      <rPr>
        <b/>
        <sz val="9"/>
        <color rgb="FF00B050"/>
        <rFont val="Arial"/>
        <family val="2"/>
        <charset val="238"/>
      </rPr>
      <t>Změna v sídle PO, dle Rejstříku škol Zastupitelstvo 14.2.2022 -</t>
    </r>
    <r>
      <rPr>
        <sz val="9"/>
        <color rgb="FF00B050"/>
        <rFont val="Arial"/>
        <family val="2"/>
        <charset val="238"/>
      </rPr>
      <t>původní adresa Horní náměstí 5, 785 01 Šternberk- nové sídlo:  785 01 Šternberk, Horní náměstí 167/5</t>
    </r>
  </si>
  <si>
    <r>
      <t xml:space="preserve">Kollárova </t>
    </r>
    <r>
      <rPr>
        <sz val="11"/>
        <color rgb="FF00B050"/>
        <rFont val="Arial"/>
        <family val="2"/>
        <charset val="238"/>
      </rPr>
      <t>2602/</t>
    </r>
    <r>
      <rPr>
        <sz val="11"/>
        <color theme="1"/>
        <rFont val="Arial"/>
        <family val="2"/>
        <charset val="238"/>
      </rPr>
      <t>3, 796 01 Prostějov</t>
    </r>
  </si>
  <si>
    <r>
      <rPr>
        <b/>
        <sz val="9"/>
        <color rgb="FF00B050"/>
        <rFont val="Arial"/>
        <family val="2"/>
        <charset val="238"/>
      </rPr>
      <t>Změna v sídle PO, dle Rejstříku škol Zastupitelstvo 14.2.2022 -</t>
    </r>
    <r>
      <rPr>
        <sz val="9"/>
        <color rgb="FF00B050"/>
        <rFont val="Arial"/>
        <family val="2"/>
        <charset val="238"/>
      </rPr>
      <t>původní adresa Kollárova 3, 796 01 Prostějov nové sídlo  796 01 Prostějov, Kollárova 2602/3</t>
    </r>
  </si>
  <si>
    <r>
      <t xml:space="preserve">Komenského </t>
    </r>
    <r>
      <rPr>
        <sz val="11"/>
        <color rgb="FF00B050"/>
        <rFont val="Arial"/>
        <family val="2"/>
        <charset val="238"/>
      </rPr>
      <t>800/</t>
    </r>
    <r>
      <rPr>
        <sz val="11"/>
        <color theme="1"/>
        <rFont val="Arial"/>
        <family val="2"/>
        <charset val="238"/>
      </rPr>
      <t xml:space="preserve">29, </t>
    </r>
    <r>
      <rPr>
        <sz val="11"/>
        <color rgb="FF00B050"/>
        <rFont val="Arial"/>
        <family val="2"/>
        <charset val="238"/>
      </rPr>
      <t>Přerov I-Město,</t>
    </r>
    <r>
      <rPr>
        <sz val="11"/>
        <color theme="1"/>
        <rFont val="Arial"/>
        <family val="2"/>
        <charset val="238"/>
      </rPr>
      <t xml:space="preserve"> </t>
    </r>
    <r>
      <rPr>
        <sz val="11"/>
        <color rgb="FF00B050"/>
        <rFont val="Arial"/>
        <family val="2"/>
        <charset val="238"/>
      </rPr>
      <t xml:space="preserve">750 02 </t>
    </r>
    <r>
      <rPr>
        <sz val="11"/>
        <rFont val="Arial"/>
        <family val="2"/>
        <charset val="238"/>
      </rPr>
      <t>Přerov</t>
    </r>
  </si>
  <si>
    <r>
      <rPr>
        <b/>
        <sz val="9"/>
        <color rgb="FF00B050"/>
        <rFont val="Arial"/>
        <family val="2"/>
        <charset val="238"/>
      </rPr>
      <t>Změna v sídle PO, dle Rejstříku škol Zastupitelstvo 14.2.2022 -</t>
    </r>
    <r>
      <rPr>
        <sz val="9"/>
        <color rgb="FF00B050"/>
        <rFont val="Arial"/>
        <family val="2"/>
        <charset val="238"/>
      </rPr>
      <t>původní adresa Komenského 29, 750 11 Přerov- nový název 750 02 Přerov, Přerov I-Město, Komenského 800/29</t>
    </r>
  </si>
  <si>
    <r>
      <t xml:space="preserve">Zborovská 293, </t>
    </r>
    <r>
      <rPr>
        <sz val="11"/>
        <color rgb="FF00B050"/>
        <rFont val="Arial"/>
        <family val="2"/>
        <charset val="238"/>
      </rPr>
      <t>Hranice I-Město, 753 01</t>
    </r>
    <r>
      <rPr>
        <sz val="11"/>
        <color theme="1"/>
        <rFont val="Arial"/>
        <family val="2"/>
        <charset val="238"/>
      </rPr>
      <t xml:space="preserve"> Hranice</t>
    </r>
  </si>
  <si>
    <r>
      <rPr>
        <b/>
        <sz val="9"/>
        <color rgb="FF00B050"/>
        <rFont val="Arial"/>
        <family val="2"/>
        <charset val="238"/>
      </rPr>
      <t>Změna v sídle PO, dle Rejstříku škol Zastupitelstvo 14.2.2022 -</t>
    </r>
    <r>
      <rPr>
        <sz val="9"/>
        <color rgb="FF00B050"/>
        <rFont val="Arial"/>
        <family val="2"/>
        <charset val="238"/>
      </rPr>
      <t>původní adresa Zborovská 293, 753 11 Hranice- nové sídlo:  753 01 Hranice, Hranice I-Město, Zborovská 293</t>
    </r>
  </si>
  <si>
    <r>
      <t xml:space="preserve">Svatopluka Čecha 683, </t>
    </r>
    <r>
      <rPr>
        <sz val="11"/>
        <color rgb="FF00B050"/>
        <rFont val="Arial"/>
        <family val="2"/>
        <charset val="238"/>
      </rPr>
      <t>Kojetín I-Město,</t>
    </r>
    <r>
      <rPr>
        <sz val="11"/>
        <color theme="1"/>
        <rFont val="Arial"/>
        <family val="2"/>
        <charset val="238"/>
      </rPr>
      <t xml:space="preserve"> 752 01 Kojetín</t>
    </r>
  </si>
  <si>
    <r>
      <rPr>
        <b/>
        <sz val="9"/>
        <color rgb="FF00B050"/>
        <rFont val="Arial"/>
        <family val="2"/>
        <charset val="238"/>
      </rPr>
      <t>Změna v sídle PO, dle Rejstříku škol Zastupitelstvo 14.2.2022 -</t>
    </r>
    <r>
      <rPr>
        <sz val="9"/>
        <color rgb="FF00B050"/>
        <rFont val="Arial"/>
        <family val="2"/>
        <charset val="238"/>
      </rPr>
      <t>původní adresa Svatopluka Čecha 683, 752 01 Kojetín- nové sídlo:  752 01 Kojetín, Kojetín I-Město, Svatopluka Čecha 683</t>
    </r>
  </si>
  <si>
    <r>
      <t xml:space="preserve">Masarykovo náměstí </t>
    </r>
    <r>
      <rPr>
        <sz val="11"/>
        <color rgb="FF00B050"/>
        <rFont val="Arial"/>
        <family val="2"/>
        <charset val="238"/>
      </rPr>
      <t>1207</t>
    </r>
    <r>
      <rPr>
        <sz val="11"/>
        <color theme="1"/>
        <rFont val="Arial"/>
        <family val="2"/>
        <charset val="238"/>
      </rPr>
      <t xml:space="preserve">/8, </t>
    </r>
    <r>
      <rPr>
        <sz val="11"/>
        <color rgb="FF00B050"/>
        <rFont val="Arial"/>
        <family val="2"/>
        <charset val="238"/>
      </rPr>
      <t>787 01</t>
    </r>
    <r>
      <rPr>
        <sz val="11"/>
        <color theme="1"/>
        <rFont val="Arial"/>
        <family val="2"/>
        <charset val="238"/>
      </rPr>
      <t xml:space="preserve"> Šumperk</t>
    </r>
  </si>
  <si>
    <r>
      <rPr>
        <b/>
        <sz val="9"/>
        <color rgb="FF00B050"/>
        <rFont val="Arial"/>
        <family val="2"/>
        <charset val="238"/>
      </rPr>
      <t>Změna v sídle PO, dle Rejstříku škol Zastupitelstvo 14.2.2022 -</t>
    </r>
    <r>
      <rPr>
        <sz val="9"/>
        <color rgb="FF00B050"/>
        <rFont val="Arial"/>
        <family val="2"/>
        <charset val="238"/>
      </rPr>
      <t>původní adresa Masarykovo náměstí 8, 787 58 Šumperk- nové sídlo: 787 01 Šumperk, Masarykovo náměstí 1207/8</t>
    </r>
  </si>
  <si>
    <r>
      <t>náměstí Osvobození</t>
    </r>
    <r>
      <rPr>
        <sz val="10"/>
        <color rgb="FF00B050"/>
        <rFont val="Arial"/>
        <family val="2"/>
        <charset val="238"/>
      </rPr>
      <t xml:space="preserve"> 257/</t>
    </r>
    <r>
      <rPr>
        <sz val="10"/>
        <color theme="1"/>
        <rFont val="Arial"/>
        <family val="2"/>
        <charset val="238"/>
      </rPr>
      <t>20, 789 01 Zábřeh</t>
    </r>
  </si>
  <si>
    <r>
      <rPr>
        <b/>
        <sz val="9"/>
        <color rgb="FF00B050"/>
        <rFont val="Arial"/>
        <family val="2"/>
        <charset val="238"/>
      </rPr>
      <t>Změna v sídle PO, dle Rejstříku škol Zastupitelstvo 14.2.2022 -</t>
    </r>
    <r>
      <rPr>
        <sz val="9"/>
        <color rgb="FF00B050"/>
        <rFont val="Arial"/>
        <family val="2"/>
        <charset val="238"/>
      </rPr>
      <t>původní adresa náměstí Osvobození 20, 789 01 Zábřeh- nové sídlo:789 01 Zábřeh, náměstí Osvobození 257/20</t>
    </r>
  </si>
  <si>
    <r>
      <t>Komenského 281</t>
    </r>
    <r>
      <rPr>
        <sz val="11"/>
        <color rgb="FF00B050"/>
        <rFont val="Arial"/>
        <family val="2"/>
        <charset val="238"/>
      </rPr>
      <t>/3</t>
    </r>
    <r>
      <rPr>
        <sz val="11"/>
        <color theme="1"/>
        <rFont val="Arial"/>
        <family val="2"/>
        <charset val="238"/>
      </rPr>
      <t>, 790 01 Jeseník</t>
    </r>
  </si>
  <si>
    <r>
      <rPr>
        <b/>
        <sz val="9"/>
        <color rgb="FF00B050"/>
        <rFont val="Arial"/>
        <family val="2"/>
        <charset val="238"/>
      </rPr>
      <t>Změna v sídle PO, dle Rejstříku škol Zastupitelstvo 14.2.2022 -</t>
    </r>
    <r>
      <rPr>
        <sz val="9"/>
        <color rgb="FF00B050"/>
        <rFont val="Arial"/>
        <family val="2"/>
        <charset val="238"/>
      </rPr>
      <t>původní adresa Komenského 281, 790 01 Jeseník - nové sídlo:790 01 Jeseník, Komenského 281/3</t>
    </r>
  </si>
  <si>
    <r>
      <t xml:space="preserve">Božetěchova </t>
    </r>
    <r>
      <rPr>
        <sz val="10"/>
        <color rgb="FF0070C0"/>
        <rFont val="Arial"/>
        <family val="2"/>
        <charset val="238"/>
      </rPr>
      <t>755/</t>
    </r>
    <r>
      <rPr>
        <sz val="10"/>
        <rFont val="Arial"/>
        <family val="2"/>
        <charset val="238"/>
      </rPr>
      <t xml:space="preserve">3, </t>
    </r>
    <r>
      <rPr>
        <sz val="10"/>
        <color rgb="FF0070C0"/>
        <rFont val="Arial"/>
        <family val="2"/>
        <charset val="238"/>
      </rPr>
      <t>Hodolany, 779 00</t>
    </r>
    <r>
      <rPr>
        <sz val="10"/>
        <rFont val="Arial"/>
        <family val="2"/>
        <charset val="238"/>
      </rPr>
      <t xml:space="preserve"> Olomouc</t>
    </r>
  </si>
  <si>
    <r>
      <t xml:space="preserve">U Hradiska 7/4, </t>
    </r>
    <r>
      <rPr>
        <sz val="10"/>
        <color rgb="FF0070C0"/>
        <rFont val="Arial"/>
        <family val="2"/>
        <charset val="238"/>
      </rPr>
      <t xml:space="preserve">Klášterní Hradisko, </t>
    </r>
    <r>
      <rPr>
        <sz val="10"/>
        <color theme="1"/>
        <rFont val="Arial"/>
        <family val="2"/>
        <charset val="238"/>
      </rPr>
      <t>779 00 Olomouc</t>
    </r>
  </si>
  <si>
    <r>
      <t xml:space="preserve">Vápenice </t>
    </r>
    <r>
      <rPr>
        <sz val="11"/>
        <color rgb="FF00B050"/>
        <rFont val="Arial"/>
        <family val="2"/>
        <charset val="238"/>
      </rPr>
      <t>2986/</t>
    </r>
    <r>
      <rPr>
        <sz val="11"/>
        <color theme="1"/>
        <rFont val="Arial"/>
        <family val="2"/>
        <charset val="238"/>
      </rPr>
      <t>1, 796</t>
    </r>
    <r>
      <rPr>
        <sz val="11"/>
        <color rgb="FF00B050"/>
        <rFont val="Arial"/>
        <family val="2"/>
        <charset val="238"/>
      </rPr>
      <t xml:space="preserve"> 01</t>
    </r>
    <r>
      <rPr>
        <sz val="11"/>
        <color theme="1"/>
        <rFont val="Arial"/>
        <family val="2"/>
        <charset val="238"/>
      </rPr>
      <t xml:space="preserve"> Prostějov</t>
    </r>
  </si>
  <si>
    <r>
      <rPr>
        <b/>
        <sz val="9"/>
        <color rgb="FF00B050"/>
        <rFont val="Arial"/>
        <family val="2"/>
        <charset val="238"/>
      </rPr>
      <t>Změna v sídle PO, dle Rejstříku škol Zastupitelstvo 14.2.2022 -</t>
    </r>
    <r>
      <rPr>
        <sz val="9"/>
        <color rgb="FF00B050"/>
        <rFont val="Arial"/>
        <family val="2"/>
        <charset val="238"/>
      </rPr>
      <t>původní adresa Vápenice 1, 796 62 Prostějov- nové sídlo: 796 01 Prostějov, Vápenice 2986/1</t>
    </r>
  </si>
  <si>
    <r>
      <t xml:space="preserve">nám. Spojenců </t>
    </r>
    <r>
      <rPr>
        <sz val="11"/>
        <color rgb="FF00B050"/>
        <rFont val="Arial"/>
        <family val="2"/>
        <charset val="238"/>
      </rPr>
      <t>2555/</t>
    </r>
    <r>
      <rPr>
        <sz val="11"/>
        <color theme="1"/>
        <rFont val="Arial"/>
        <family val="2"/>
        <charset val="238"/>
      </rPr>
      <t>17, 796 01 Prostějov</t>
    </r>
  </si>
  <si>
    <r>
      <rPr>
        <b/>
        <sz val="9"/>
        <color rgb="FF00B050"/>
        <rFont val="Arial"/>
        <family val="2"/>
        <charset val="238"/>
      </rPr>
      <t>Změna v sídle PO, dle Rejstříku škol Zastupitelstvo 14.2.2022 -</t>
    </r>
    <r>
      <rPr>
        <sz val="9"/>
        <color rgb="FF00B050"/>
        <rFont val="Arial"/>
        <family val="2"/>
        <charset val="238"/>
      </rPr>
      <t>původní adresa nám. Spojenců 17, 796 01 Prostějov- nové sídlo: 796 01 Prostějov, nám. Spojenců 2555/17</t>
    </r>
  </si>
  <si>
    <r>
      <t>Studentská 1384,</t>
    </r>
    <r>
      <rPr>
        <sz val="11"/>
        <color rgb="FF0070C0"/>
        <rFont val="Arial"/>
        <family val="2"/>
        <charset val="238"/>
      </rPr>
      <t xml:space="preserve"> Hranice I-Město, </t>
    </r>
    <r>
      <rPr>
        <sz val="11"/>
        <color theme="1"/>
        <rFont val="Arial"/>
        <family val="2"/>
        <charset val="238"/>
      </rPr>
      <t>753 01 Hranice</t>
    </r>
  </si>
  <si>
    <r>
      <t xml:space="preserve">Komenského sady 257/26, </t>
    </r>
    <r>
      <rPr>
        <sz val="11"/>
        <color rgb="FF0070C0"/>
        <rFont val="Arial"/>
        <family val="2"/>
        <charset val="238"/>
      </rPr>
      <t xml:space="preserve">Lipník nad Bečvou I-Město, </t>
    </r>
    <r>
      <rPr>
        <sz val="11"/>
        <color theme="1"/>
        <rFont val="Arial"/>
        <family val="2"/>
        <charset val="238"/>
      </rPr>
      <t>751 31 Lipník nad Bečvou</t>
    </r>
  </si>
  <si>
    <r>
      <t xml:space="preserve">Jurikova 588, </t>
    </r>
    <r>
      <rPr>
        <sz val="11"/>
        <color rgb="FF0070C0"/>
        <rFont val="Arial"/>
        <family val="2"/>
        <charset val="238"/>
      </rPr>
      <t xml:space="preserve">Hranice I-Město, </t>
    </r>
    <r>
      <rPr>
        <sz val="11"/>
        <color theme="1"/>
        <rFont val="Arial"/>
        <family val="2"/>
        <charset val="238"/>
      </rPr>
      <t>753 01 Hranice</t>
    </r>
  </si>
  <si>
    <r>
      <t xml:space="preserve">Denisova </t>
    </r>
    <r>
      <rPr>
        <sz val="11"/>
        <color rgb="FF00B050"/>
        <rFont val="Arial"/>
        <family val="2"/>
        <charset val="238"/>
      </rPr>
      <t>2390/</t>
    </r>
    <r>
      <rPr>
        <sz val="11"/>
        <color theme="1"/>
        <rFont val="Arial"/>
        <family val="2"/>
        <charset val="238"/>
      </rPr>
      <t xml:space="preserve">3, </t>
    </r>
    <r>
      <rPr>
        <sz val="11"/>
        <color rgb="FF00B050"/>
        <rFont val="Arial"/>
        <family val="2"/>
        <charset val="238"/>
      </rPr>
      <t>Přerov I-Město,</t>
    </r>
    <r>
      <rPr>
        <sz val="11"/>
        <color theme="1"/>
        <rFont val="Arial"/>
        <family val="2"/>
        <charset val="238"/>
      </rPr>
      <t xml:space="preserve"> 750 02 Přerov</t>
    </r>
  </si>
  <si>
    <r>
      <rPr>
        <b/>
        <sz val="9"/>
        <color rgb="FF00B050"/>
        <rFont val="Arial"/>
        <family val="2"/>
        <charset val="238"/>
      </rPr>
      <t>Změna v sídle PO, dle Rejstříku škol Zastupitelstvo 14.2.2022 -</t>
    </r>
    <r>
      <rPr>
        <sz val="9"/>
        <color rgb="FF00B050"/>
        <rFont val="Arial"/>
        <family val="2"/>
        <charset val="238"/>
      </rPr>
      <t>původní název 750 02 Přerov, Denisova 3 - nový název 750 02 Přerov, Přerov I-Město, Denisova 2390/3</t>
    </r>
  </si>
  <si>
    <t>Osmek 367/47, Přerov I - Město,750 02 Přerov</t>
  </si>
  <si>
    <r>
      <t xml:space="preserve">Gen. Krátkého </t>
    </r>
    <r>
      <rPr>
        <sz val="10"/>
        <color rgb="FF0070C0"/>
        <rFont val="Arial"/>
        <family val="2"/>
        <charset val="238"/>
      </rPr>
      <t>950/</t>
    </r>
    <r>
      <rPr>
        <sz val="10"/>
        <color theme="1"/>
        <rFont val="Arial"/>
        <family val="2"/>
        <charset val="238"/>
      </rPr>
      <t xml:space="preserve">1, </t>
    </r>
    <r>
      <rPr>
        <sz val="10"/>
        <color rgb="FF0070C0"/>
        <rFont val="Arial"/>
        <family val="2"/>
        <charset val="238"/>
      </rPr>
      <t>787 01</t>
    </r>
    <r>
      <rPr>
        <sz val="10"/>
        <color theme="1"/>
        <rFont val="Arial"/>
        <family val="2"/>
        <charset val="238"/>
      </rPr>
      <t xml:space="preserve"> Šumperk</t>
    </r>
  </si>
  <si>
    <r>
      <t xml:space="preserve">Zemědělská </t>
    </r>
    <r>
      <rPr>
        <sz val="10"/>
        <color rgb="FF0070C0"/>
        <rFont val="Arial"/>
        <family val="2"/>
        <charset val="238"/>
      </rPr>
      <t>2115/</t>
    </r>
    <r>
      <rPr>
        <sz val="10"/>
        <color theme="1"/>
        <rFont val="Arial"/>
        <family val="2"/>
        <charset val="238"/>
      </rPr>
      <t>3, 787 01 Šumperk</t>
    </r>
  </si>
  <si>
    <r>
      <t xml:space="preserve">Gen. Krátkého </t>
    </r>
    <r>
      <rPr>
        <sz val="10"/>
        <color rgb="FF00B050"/>
        <rFont val="Arial"/>
        <family val="2"/>
        <charset val="238"/>
      </rPr>
      <t>1799/</t>
    </r>
    <r>
      <rPr>
        <sz val="10"/>
        <rFont val="Arial"/>
        <family val="2"/>
        <charset val="238"/>
      </rPr>
      <t>30, 787 01 Šumperk</t>
    </r>
  </si>
  <si>
    <r>
      <t>Kontrola provedena na ZL k 23.11.2021 (původní název Střední škola železniční, technická a služeb, Šumperk).Změna nabyla platnosti a účinnosti dnem jeho schválení Zastupitelstvem Olomouckého kraje tj. 21.6.2021.</t>
    </r>
    <r>
      <rPr>
        <sz val="8"/>
        <color rgb="FF00B050"/>
        <rFont val="Arial"/>
        <family val="2"/>
        <charset val="238"/>
      </rPr>
      <t>Změna v sídle PO, dle Rejstříku škol Zastupitelstvo 14.2.2022 -původní adresa Gen. Krátkého 30, 787 01 Šumperk nové sídlo: 787 01 Šumperk, Gen. Krátkého 1799/30</t>
    </r>
  </si>
  <si>
    <r>
      <t>Dukelská 1240</t>
    </r>
    <r>
      <rPr>
        <sz val="11"/>
        <color rgb="FF00B050"/>
        <rFont val="Arial"/>
        <family val="2"/>
        <charset val="238"/>
      </rPr>
      <t>/27</t>
    </r>
    <r>
      <rPr>
        <sz val="11"/>
        <rFont val="Arial"/>
        <family val="2"/>
        <charset val="238"/>
      </rPr>
      <t>, 790 01 Jeseník</t>
    </r>
  </si>
  <si>
    <r>
      <t xml:space="preserve">Změna v adrese (doplnění pop. č.)nabyla platnosti a účinnosti dnem jeho schválení Zastupitelstvem Olomouckého kraje tj. 21.6.2021. </t>
    </r>
    <r>
      <rPr>
        <sz val="8"/>
        <color rgb="FF00B050"/>
        <rFont val="Arial"/>
        <family val="2"/>
        <charset val="238"/>
      </rPr>
      <t>Změna v sídle PO, dle Rejstříku škol Zastupitelstvo 14.2.2022 -původní adresa Dukelská 1240/27, 790 01 Jeseník nové sídlo: 790 01 Jeseník, Dukelská 1240/27</t>
    </r>
  </si>
  <si>
    <r>
      <t xml:space="preserve">tř. Spojenců </t>
    </r>
    <r>
      <rPr>
        <sz val="10"/>
        <color rgb="FF00B050"/>
        <rFont val="Arial"/>
        <family val="2"/>
        <charset val="238"/>
      </rPr>
      <t>745/</t>
    </r>
    <r>
      <rPr>
        <sz val="10"/>
        <color theme="1"/>
        <rFont val="Arial"/>
        <family val="2"/>
        <charset val="238"/>
      </rPr>
      <t>11, 779 00 Olomouc</t>
    </r>
  </si>
  <si>
    <r>
      <rPr>
        <b/>
        <sz val="9"/>
        <color rgb="FF00B050"/>
        <rFont val="Arial"/>
        <family val="2"/>
        <charset val="238"/>
      </rPr>
      <t>Změna v sídle PO, dle Rejstříku škol Zastupitelstvo 14.2.2022 -</t>
    </r>
    <r>
      <rPr>
        <sz val="9"/>
        <color rgb="FF00B050"/>
        <rFont val="Arial"/>
        <family val="2"/>
        <charset val="238"/>
      </rPr>
      <t>původní adresa tř. Spojenců 11, 779 00 Olomouc nové sídlo:779 00 Olomouc, tř. Spojenců 745/11</t>
    </r>
  </si>
  <si>
    <r>
      <t xml:space="preserve">Palackého </t>
    </r>
    <r>
      <rPr>
        <sz val="11"/>
        <color rgb="FF00B050"/>
        <rFont val="Arial"/>
        <family val="2"/>
        <charset val="238"/>
      </rPr>
      <t>159/</t>
    </r>
    <r>
      <rPr>
        <sz val="11"/>
        <color theme="1"/>
        <rFont val="Arial"/>
        <family val="2"/>
        <charset val="238"/>
      </rPr>
      <t>18, 796 01 Prostějov</t>
    </r>
  </si>
  <si>
    <r>
      <rPr>
        <b/>
        <sz val="9"/>
        <color rgb="FF00B050"/>
        <rFont val="Arial"/>
        <family val="2"/>
        <charset val="238"/>
      </rPr>
      <t>Změna v sídle PO, dle Rejstříku škol Zastupitelstvo 14.2.2022 -</t>
    </r>
    <r>
      <rPr>
        <sz val="9"/>
        <color rgb="FF00B050"/>
        <rFont val="Arial"/>
        <family val="2"/>
        <charset val="238"/>
      </rPr>
      <t>původní adresa Palackého 18, 796 01 Prostějov nové sídlo: 796 01 Prostějov, Palackého 159/18</t>
    </r>
  </si>
  <si>
    <r>
      <t xml:space="preserve">Bartošova </t>
    </r>
    <r>
      <rPr>
        <sz val="11"/>
        <color rgb="FF00B050"/>
        <rFont val="Arial"/>
        <family val="2"/>
        <charset val="238"/>
      </rPr>
      <t>1940/</t>
    </r>
    <r>
      <rPr>
        <sz val="11"/>
        <color theme="1"/>
        <rFont val="Arial"/>
        <family val="2"/>
        <charset val="238"/>
      </rPr>
      <t xml:space="preserve">24, </t>
    </r>
    <r>
      <rPr>
        <sz val="11"/>
        <color rgb="FF00B050"/>
        <rFont val="Arial"/>
        <family val="2"/>
        <charset val="238"/>
      </rPr>
      <t xml:space="preserve">Přerov I-Město, </t>
    </r>
    <r>
      <rPr>
        <sz val="11"/>
        <color theme="1"/>
        <rFont val="Arial"/>
        <family val="2"/>
        <charset val="238"/>
      </rPr>
      <t xml:space="preserve">750 02 Přerov </t>
    </r>
  </si>
  <si>
    <r>
      <rPr>
        <b/>
        <sz val="9"/>
        <color rgb="FF00B050"/>
        <rFont val="Arial"/>
        <family val="2"/>
        <charset val="238"/>
      </rPr>
      <t>Změna v sídle PO, dle Rejstříku škol Zastupitelstvo 14.2.2022 -</t>
    </r>
    <r>
      <rPr>
        <sz val="9"/>
        <color rgb="FF00B050"/>
        <rFont val="Arial"/>
        <family val="2"/>
        <charset val="238"/>
      </rPr>
      <t>původní adresa Bartošova 24, 750 02 Přerov 2- nové sídlo: 750 02 Přerov, Přerov I-Město, Bartošova 1940/24</t>
    </r>
  </si>
  <si>
    <r>
      <t xml:space="preserve">Hlavní třída </t>
    </r>
    <r>
      <rPr>
        <sz val="10"/>
        <color rgb="FF00B050"/>
        <rFont val="Arial"/>
        <family val="2"/>
        <charset val="238"/>
      </rPr>
      <t>652</t>
    </r>
    <r>
      <rPr>
        <sz val="10"/>
        <color theme="1"/>
        <rFont val="Arial"/>
        <family val="2"/>
        <charset val="238"/>
      </rPr>
      <t>/31, 787 01 Šumperk</t>
    </r>
  </si>
  <si>
    <r>
      <rPr>
        <b/>
        <sz val="9"/>
        <color rgb="FF00B050"/>
        <rFont val="Arial"/>
        <family val="2"/>
        <charset val="238"/>
      </rPr>
      <t>Změna v sídle PO, dle Rejstříku škol Zastupitelstvo 14.2.2022 -</t>
    </r>
    <r>
      <rPr>
        <sz val="9"/>
        <color rgb="FF00B050"/>
        <rFont val="Arial"/>
        <family val="2"/>
        <charset val="238"/>
      </rPr>
      <t>původní adresa Hlavní třída 31, 787 01 Šumperk- nové sídlo: 787 01 Šumperk, Hlavní třída 652/31</t>
    </r>
  </si>
  <si>
    <r>
      <t>Vápenice</t>
    </r>
    <r>
      <rPr>
        <sz val="11"/>
        <color rgb="FF00B050"/>
        <rFont val="Arial"/>
        <family val="2"/>
        <charset val="238"/>
      </rPr>
      <t xml:space="preserve"> 2985/</t>
    </r>
    <r>
      <rPr>
        <sz val="11"/>
        <color theme="1"/>
        <rFont val="Arial"/>
        <family val="2"/>
        <charset val="238"/>
      </rPr>
      <t>3, 796 01 Prostějov</t>
    </r>
  </si>
  <si>
    <r>
      <rPr>
        <b/>
        <sz val="9"/>
        <color rgb="FF00B050"/>
        <rFont val="Arial"/>
        <family val="2"/>
        <charset val="238"/>
      </rPr>
      <t>Změna v sídle PO, dle Rejstříku škol Zastupitelstvo 14.2.2022 -</t>
    </r>
    <r>
      <rPr>
        <sz val="9"/>
        <color rgb="FF00B050"/>
        <rFont val="Arial"/>
        <family val="2"/>
        <charset val="238"/>
      </rPr>
      <t>původní adresa Vápenice 3, 796 01 Prostějov  - nové sídlo: 796 01 Prostějov, Vápenice 2985/ 3</t>
    </r>
  </si>
  <si>
    <r>
      <t xml:space="preserve">Nová 1820,  </t>
    </r>
    <r>
      <rPr>
        <sz val="11"/>
        <color rgb="FF00B050"/>
        <rFont val="Arial"/>
        <family val="2"/>
        <charset val="238"/>
      </rPr>
      <t xml:space="preserve">Hranice I-Město, </t>
    </r>
    <r>
      <rPr>
        <sz val="11"/>
        <color theme="1"/>
        <rFont val="Arial"/>
        <family val="2"/>
        <charset val="238"/>
      </rPr>
      <t>753 01 Hranice</t>
    </r>
  </si>
  <si>
    <r>
      <rPr>
        <b/>
        <sz val="9"/>
        <color rgb="FF00B050"/>
        <rFont val="Arial"/>
        <family val="2"/>
        <charset val="238"/>
      </rPr>
      <t>Změna v sídle PO, dle Rejstříku škol Zastupitelstvo 14.2.2022 -</t>
    </r>
    <r>
      <rPr>
        <sz val="9"/>
        <color rgb="FF00B050"/>
        <rFont val="Arial"/>
        <family val="2"/>
        <charset val="238"/>
      </rPr>
      <t>původní adresa Nová 1820, 753 01 Hranice - nové sídlo: 753 01 Hranice, Hranice I-Město, Nová 1820</t>
    </r>
  </si>
  <si>
    <t>Střední zdravotnická škola a Vyšší odborná škola zdravotnická, Šumperk, příspěvková organizace</t>
  </si>
  <si>
    <r>
      <t xml:space="preserve">Kladská </t>
    </r>
    <r>
      <rPr>
        <sz val="10"/>
        <color rgb="FF00B050"/>
        <rFont val="Arial"/>
        <family val="2"/>
        <charset val="238"/>
      </rPr>
      <t xml:space="preserve">234/ </t>
    </r>
    <r>
      <rPr>
        <sz val="10"/>
        <color theme="1"/>
        <rFont val="Arial"/>
        <family val="2"/>
        <charset val="238"/>
      </rPr>
      <t>2, 787 01 Šumperk</t>
    </r>
  </si>
  <si>
    <r>
      <t xml:space="preserve">Změna názvu ze Střední zdravotnická škola, Šumperk, Kladská 2 na Střední zdravotnická škola a Vyšší odborná škola zdravotnická, Šumperk, příspěvková organizace, a to od  </t>
    </r>
    <r>
      <rPr>
        <b/>
        <sz val="8"/>
        <color rgb="FFFF0000"/>
        <rFont val="Arial"/>
        <family val="2"/>
        <charset val="238"/>
      </rPr>
      <t xml:space="preserve"> 1. 9. 2022. </t>
    </r>
    <r>
      <rPr>
        <b/>
        <sz val="8"/>
        <color rgb="FF00B050"/>
        <rFont val="Arial"/>
        <family val="2"/>
        <charset val="238"/>
      </rPr>
      <t>Změna v sídle PO, dle Rejstříku škol Zastupitelstvo 14.2.2022 -původní adresa Kladská 2, 787 01 Šumperk - nové sídlo: 7787 01 Šumperk, Kladská 234/2</t>
    </r>
  </si>
  <si>
    <r>
      <t xml:space="preserve">Tyršova 781/11, Lipník nad Bečvou I-Město, </t>
    </r>
    <r>
      <rPr>
        <sz val="11"/>
        <color rgb="FF0070C0"/>
        <rFont val="Arial"/>
        <family val="2"/>
        <charset val="238"/>
      </rPr>
      <t>751 31 Lipník nad Bečvou</t>
    </r>
  </si>
  <si>
    <r>
      <t>Dukelská 680</t>
    </r>
    <r>
      <rPr>
        <sz val="11"/>
        <color rgb="FF0070C0"/>
        <rFont val="Arial"/>
        <family val="2"/>
        <charset val="238"/>
      </rPr>
      <t>/7</t>
    </r>
    <r>
      <rPr>
        <sz val="11"/>
        <color theme="1"/>
        <rFont val="Arial"/>
        <family val="2"/>
        <charset val="238"/>
      </rPr>
      <t>, 790 01 Jeseník</t>
    </r>
  </si>
  <si>
    <r>
      <t>Komenského 677</t>
    </r>
    <r>
      <rPr>
        <sz val="10"/>
        <color rgb="FF00B050"/>
        <rFont val="Arial"/>
        <family val="2"/>
        <charset val="238"/>
      </rPr>
      <t xml:space="preserve">/1, </t>
    </r>
    <r>
      <rPr>
        <sz val="10"/>
        <color theme="1"/>
        <rFont val="Arial"/>
        <family val="2"/>
        <charset val="238"/>
      </rPr>
      <t>784 01 Litovel</t>
    </r>
  </si>
  <si>
    <r>
      <rPr>
        <b/>
        <sz val="9"/>
        <color rgb="FF00B050"/>
        <rFont val="Arial"/>
        <family val="2"/>
        <charset val="238"/>
      </rPr>
      <t>Změna v sídle PO, dle Rejstříku škol Zastupitelstvo 14.2.2022 -</t>
    </r>
    <r>
      <rPr>
        <sz val="9"/>
        <color rgb="FF00B050"/>
        <rFont val="Arial"/>
        <family val="2"/>
        <charset val="238"/>
      </rPr>
      <t>původní adresa Komenského 677, 784 01 Litovel - nové sídlo:784 01 Litovel, Komenského 677/1</t>
    </r>
  </si>
  <si>
    <r>
      <t xml:space="preserve">U Hradiska </t>
    </r>
    <r>
      <rPr>
        <sz val="10"/>
        <color rgb="FF00B050"/>
        <rFont val="Arial"/>
        <family val="2"/>
        <charset val="238"/>
      </rPr>
      <t>157/</t>
    </r>
    <r>
      <rPr>
        <sz val="10"/>
        <color theme="1"/>
        <rFont val="Arial"/>
        <family val="2"/>
        <charset val="238"/>
      </rPr>
      <t xml:space="preserve">29, </t>
    </r>
    <r>
      <rPr>
        <sz val="10"/>
        <color rgb="FF00B050"/>
        <rFont val="Arial"/>
        <family val="2"/>
        <charset val="238"/>
      </rPr>
      <t>Klášterní Hradisko,</t>
    </r>
    <r>
      <rPr>
        <sz val="10"/>
        <color theme="1"/>
        <rFont val="Arial"/>
        <family val="2"/>
        <charset val="238"/>
      </rPr>
      <t xml:space="preserve"> 779 00 Olomouc</t>
    </r>
  </si>
  <si>
    <r>
      <rPr>
        <b/>
        <sz val="9"/>
        <color rgb="FF00B050"/>
        <rFont val="Arial"/>
        <family val="2"/>
        <charset val="238"/>
      </rPr>
      <t>Změna v sídle PO, dle Rejstříku škol Zastupitelstvo 14.2.2022 -</t>
    </r>
    <r>
      <rPr>
        <sz val="9"/>
        <color rgb="FF00B050"/>
        <rFont val="Arial"/>
        <family val="2"/>
        <charset val="238"/>
      </rPr>
      <t>původní adresa ulice U Hradiska 29, 779 00 Olomouc - nové sídlo:779 00 Olomouc, Klášterní Hradisko, U Hradiska 157/29</t>
    </r>
  </si>
  <si>
    <r>
      <t xml:space="preserve">Rooseveltova </t>
    </r>
    <r>
      <rPr>
        <sz val="10"/>
        <color rgb="FF00B050"/>
        <rFont val="Arial"/>
        <family val="2"/>
        <charset val="238"/>
      </rPr>
      <t>472/</t>
    </r>
    <r>
      <rPr>
        <sz val="10"/>
        <rFont val="Arial"/>
        <family val="2"/>
        <charset val="238"/>
      </rPr>
      <t>7</t>
    </r>
    <r>
      <rPr>
        <sz val="10"/>
        <color theme="1"/>
        <rFont val="Arial"/>
        <family val="2"/>
        <charset val="238"/>
      </rPr>
      <t>9, 779 00 Olomouc</t>
    </r>
  </si>
  <si>
    <r>
      <rPr>
        <b/>
        <sz val="9"/>
        <color rgb="FF00B050"/>
        <rFont val="Arial"/>
        <family val="2"/>
        <charset val="238"/>
      </rPr>
      <t>Změna v sídle PO, dle Rejstříku škol Zastupitelstvo 14.2.2022 -</t>
    </r>
    <r>
      <rPr>
        <sz val="9"/>
        <color rgb="FF00B050"/>
        <rFont val="Arial"/>
        <family val="2"/>
        <charset val="238"/>
      </rPr>
      <t>původní adresa Rooseveltova 79, 779 00 Olomouc - nové sídlo:779 00 Olomouc, Nové Sady, Rooseveltova 472/79</t>
    </r>
  </si>
  <si>
    <r>
      <t xml:space="preserve">Střední novosadská 87/53, </t>
    </r>
    <r>
      <rPr>
        <sz val="10"/>
        <color rgb="FF00B050"/>
        <rFont val="Arial"/>
        <family val="2"/>
        <charset val="238"/>
      </rPr>
      <t>Nové Sady,</t>
    </r>
    <r>
      <rPr>
        <sz val="10"/>
        <color theme="1"/>
        <rFont val="Arial"/>
        <family val="2"/>
        <charset val="238"/>
      </rPr>
      <t xml:space="preserve"> 779 00 Olomouc</t>
    </r>
  </si>
  <si>
    <r>
      <rPr>
        <b/>
        <sz val="9"/>
        <color rgb="FF00B050"/>
        <rFont val="Arial"/>
        <family val="2"/>
        <charset val="238"/>
      </rPr>
      <t>Změna v sídle PO, dle Rejstříku škol Zastupitelstvo 14.2.2022 -</t>
    </r>
    <r>
      <rPr>
        <sz val="9"/>
        <color rgb="FF00B050"/>
        <rFont val="Arial"/>
        <family val="2"/>
        <charset val="238"/>
      </rPr>
      <t>původní adresa Střední novosadská 87/53, 779 00 Olomouc - nové sídlo:779 00 Olomouc, Nové Sady, Střední novosadská 87/53</t>
    </r>
  </si>
  <si>
    <r>
      <t>Štursova</t>
    </r>
    <r>
      <rPr>
        <sz val="10"/>
        <color rgb="FF00B050"/>
        <rFont val="Arial"/>
        <family val="2"/>
        <charset val="238"/>
      </rPr>
      <t xml:space="preserve"> 904/</t>
    </r>
    <r>
      <rPr>
        <sz val="10"/>
        <color theme="1"/>
        <rFont val="Arial"/>
        <family val="2"/>
        <charset val="238"/>
      </rPr>
      <t xml:space="preserve">14, </t>
    </r>
    <r>
      <rPr>
        <sz val="10"/>
        <color rgb="FF00B050"/>
        <rFont val="Arial"/>
        <family val="2"/>
        <charset val="238"/>
      </rPr>
      <t>Hodolany</t>
    </r>
    <r>
      <rPr>
        <sz val="10"/>
        <color theme="1"/>
        <rFont val="Arial"/>
        <family val="2"/>
        <charset val="238"/>
      </rPr>
      <t>, 779 00 Olomouc</t>
    </r>
  </si>
  <si>
    <r>
      <rPr>
        <b/>
        <sz val="9"/>
        <color rgb="FF00B050"/>
        <rFont val="Arial"/>
        <family val="2"/>
        <charset val="238"/>
      </rPr>
      <t>Změna v sídle PO, dle Rejstříku škol Zastupitelstvo 14.2.2022 -</t>
    </r>
    <r>
      <rPr>
        <sz val="9"/>
        <color rgb="FF00B050"/>
        <rFont val="Arial"/>
        <family val="2"/>
        <charset val="238"/>
      </rPr>
      <t>původní adresa Štursova 14, 779 00 Olomouc - nové sídlo: 779 00 Olomouc, Hodolany, Štursova 904/14</t>
    </r>
  </si>
  <si>
    <r>
      <t xml:space="preserve">Kosinova </t>
    </r>
    <r>
      <rPr>
        <sz val="10"/>
        <color rgb="FF00B050"/>
        <rFont val="Arial"/>
        <family val="2"/>
        <charset val="238"/>
      </rPr>
      <t>872/</t>
    </r>
    <r>
      <rPr>
        <sz val="10"/>
        <color theme="1"/>
        <rFont val="Arial"/>
        <family val="2"/>
        <charset val="238"/>
      </rPr>
      <t xml:space="preserve">4, </t>
    </r>
    <r>
      <rPr>
        <sz val="10"/>
        <color rgb="FF00B050"/>
        <rFont val="Arial"/>
        <family val="2"/>
        <charset val="238"/>
      </rPr>
      <t>779 00</t>
    </r>
    <r>
      <rPr>
        <sz val="10"/>
        <color theme="1"/>
        <rFont val="Arial"/>
        <family val="2"/>
        <charset val="238"/>
      </rPr>
      <t xml:space="preserve"> Olomouc</t>
    </r>
  </si>
  <si>
    <r>
      <rPr>
        <b/>
        <sz val="9"/>
        <color rgb="FF00B050"/>
        <rFont val="Arial"/>
        <family val="2"/>
        <charset val="238"/>
      </rPr>
      <t>Změna v sídle PO, dle Rejstříku škol Zastupitelstvo 14.2.2022 -</t>
    </r>
    <r>
      <rPr>
        <sz val="9"/>
        <color rgb="FF00B050"/>
        <rFont val="Arial"/>
        <family val="2"/>
        <charset val="238"/>
      </rPr>
      <t>původní adresa Kosinova 4, 752 01 Olomouc- nové sídlo:779 00 Olomouc, Kosinova 872/4</t>
    </r>
  </si>
  <si>
    <r>
      <t xml:space="preserve">Opavská </t>
    </r>
    <r>
      <rPr>
        <sz val="10"/>
        <color rgb="FF00B050"/>
        <rFont val="Arial"/>
        <family val="2"/>
        <charset val="238"/>
      </rPr>
      <t>55/</t>
    </r>
    <r>
      <rPr>
        <sz val="10"/>
        <color theme="1"/>
        <rFont val="Arial"/>
        <family val="2"/>
        <charset val="238"/>
      </rPr>
      <t>8, 785 01 Šternberk</t>
    </r>
  </si>
  <si>
    <r>
      <rPr>
        <b/>
        <sz val="9"/>
        <color rgb="FF00B050"/>
        <rFont val="Arial"/>
        <family val="2"/>
        <charset val="238"/>
      </rPr>
      <t>Změna v sídle PO, dle Rejstříku škol Zastupitelstvo 14.2.2022 -</t>
    </r>
    <r>
      <rPr>
        <sz val="9"/>
        <color rgb="FF00B050"/>
        <rFont val="Arial"/>
        <family val="2"/>
        <charset val="238"/>
      </rPr>
      <t>původní adresa Opavská 8, 785 01 Šternberk- nové sídlo:785 01 Šternberk, Opavská 55/8</t>
    </r>
  </si>
  <si>
    <r>
      <t xml:space="preserve">Nádražní 146, </t>
    </r>
    <r>
      <rPr>
        <sz val="11"/>
        <color rgb="FF00B050"/>
        <rFont val="Arial"/>
        <family val="2"/>
        <charset val="238"/>
      </rPr>
      <t>Tovačov I-Město,</t>
    </r>
    <r>
      <rPr>
        <sz val="11"/>
        <color theme="1"/>
        <rFont val="Arial"/>
        <family val="2"/>
        <charset val="238"/>
      </rPr>
      <t xml:space="preserve"> 751 01 Tovačov</t>
    </r>
  </si>
  <si>
    <r>
      <rPr>
        <b/>
        <sz val="9"/>
        <color rgb="FF00B050"/>
        <rFont val="Arial"/>
        <family val="2"/>
        <charset val="238"/>
      </rPr>
      <t>Změna v sídle PO, dle Rejstříku škol Zastupitelstvo 14.2.2022 -</t>
    </r>
    <r>
      <rPr>
        <sz val="9"/>
        <color rgb="FF00B050"/>
        <rFont val="Arial"/>
        <family val="2"/>
        <charset val="238"/>
      </rPr>
      <t>původní adresa Nádražní 146, 751 01 Tovačov  - nové sídlo: 751 01 Tovačov, Tovačov I-Město, Nádražní 146</t>
    </r>
  </si>
  <si>
    <r>
      <t xml:space="preserve">Vodní </t>
    </r>
    <r>
      <rPr>
        <sz val="10"/>
        <color rgb="FF00B050"/>
        <rFont val="Arial"/>
        <family val="2"/>
        <charset val="238"/>
      </rPr>
      <t>248/</t>
    </r>
    <r>
      <rPr>
        <sz val="10"/>
        <color theme="1"/>
        <rFont val="Arial"/>
        <family val="2"/>
        <charset val="238"/>
      </rPr>
      <t>27, 789 85 Mohelnice</t>
    </r>
  </si>
  <si>
    <r>
      <rPr>
        <b/>
        <sz val="9"/>
        <color rgb="FF00B050"/>
        <rFont val="Arial"/>
        <family val="2"/>
        <charset val="238"/>
      </rPr>
      <t>Změna v sídle PO, dle Rejstříku škol Zastupitelstvo 14.2.2022 -</t>
    </r>
    <r>
      <rPr>
        <sz val="9"/>
        <color rgb="FF00B050"/>
        <rFont val="Arial"/>
        <family val="2"/>
        <charset val="238"/>
      </rPr>
      <t>původní adresa nám. Vodní 27, 789 85 Mohelnice  - nové sídlo: 789 85 Mohelnice, Vodní 248/27</t>
    </r>
  </si>
  <si>
    <r>
      <rPr>
        <sz val="10"/>
        <color rgb="FF00B050"/>
        <rFont val="Arial"/>
        <family val="2"/>
        <charset val="238"/>
      </rPr>
      <t xml:space="preserve">náměstí </t>
    </r>
    <r>
      <rPr>
        <sz val="10"/>
        <color theme="1"/>
        <rFont val="Arial"/>
        <family val="2"/>
        <charset val="238"/>
      </rPr>
      <t xml:space="preserve">8. května </t>
    </r>
    <r>
      <rPr>
        <sz val="10"/>
        <color rgb="FF00B050"/>
        <rFont val="Arial"/>
        <family val="2"/>
        <charset val="238"/>
      </rPr>
      <t>253/</t>
    </r>
    <r>
      <rPr>
        <sz val="10"/>
        <color theme="1"/>
        <rFont val="Arial"/>
        <family val="2"/>
        <charset val="238"/>
      </rPr>
      <t xml:space="preserve">2, </t>
    </r>
    <r>
      <rPr>
        <sz val="10"/>
        <color rgb="FF00B050"/>
        <rFont val="Arial"/>
        <family val="2"/>
        <charset val="238"/>
      </rPr>
      <t>789 01</t>
    </r>
    <r>
      <rPr>
        <sz val="10"/>
        <color theme="1"/>
        <rFont val="Arial"/>
        <family val="2"/>
        <charset val="238"/>
      </rPr>
      <t xml:space="preserve"> Zábřeh</t>
    </r>
  </si>
  <si>
    <r>
      <rPr>
        <b/>
        <sz val="9"/>
        <color rgb="FF00B050"/>
        <rFont val="Arial"/>
        <family val="2"/>
        <charset val="238"/>
      </rPr>
      <t>Změna v sídle PO, dle Rejstříku škol Zastupitelstvo 14.2.2022 -</t>
    </r>
    <r>
      <rPr>
        <sz val="9"/>
        <color rgb="FF00B050"/>
        <rFont val="Arial"/>
        <family val="2"/>
        <charset val="238"/>
      </rPr>
      <t>původní adresa nám. 8. května 2, 789 22 Zábřeh  - nové sídlo: 789 01 Zábřeh, náměstí 8. května 253/2</t>
    </r>
  </si>
  <si>
    <r>
      <t xml:space="preserve">790 61 Lipová - lázně </t>
    </r>
    <r>
      <rPr>
        <sz val="11"/>
        <color rgb="FF00B050"/>
        <rFont val="Arial"/>
        <family val="2"/>
        <charset val="238"/>
      </rPr>
      <t xml:space="preserve">č.p. </t>
    </r>
    <r>
      <rPr>
        <sz val="11"/>
        <rFont val="Arial"/>
        <family val="2"/>
        <charset val="238"/>
      </rPr>
      <t>458</t>
    </r>
  </si>
  <si>
    <r>
      <t>Kontrola provedena na ZL k 23.11.2021 (původní název Odborné učiliště a Praktická škola, Lipová - lázně 458).</t>
    </r>
    <r>
      <rPr>
        <sz val="8"/>
        <color rgb="FF00B050"/>
        <rFont val="Arial"/>
        <family val="2"/>
        <charset val="238"/>
      </rPr>
      <t>Změna v sídle PO, dle Rejstříku škol Zastupitelstvo 14.2.2022 -původní adresa nám. 790 61 Lipová - lázně 458  - nové sídlo: 790 61 Lipová – lázně, č. p. 458</t>
    </r>
  </si>
  <si>
    <r>
      <t xml:space="preserve">Na Vozovce </t>
    </r>
    <r>
      <rPr>
        <sz val="10"/>
        <color rgb="FF00B050"/>
        <rFont val="Arial"/>
        <family val="2"/>
        <charset val="238"/>
      </rPr>
      <t>246/32</t>
    </r>
    <r>
      <rPr>
        <sz val="10"/>
        <color theme="1"/>
        <rFont val="Arial"/>
        <family val="2"/>
        <charset val="238"/>
      </rPr>
      <t xml:space="preserve">, </t>
    </r>
    <r>
      <rPr>
        <sz val="10"/>
        <color rgb="FF00B050"/>
        <rFont val="Arial"/>
        <family val="2"/>
        <charset val="238"/>
      </rPr>
      <t>Nová Ulice,</t>
    </r>
    <r>
      <rPr>
        <sz val="10"/>
        <color theme="1"/>
        <rFont val="Arial"/>
        <family val="2"/>
        <charset val="238"/>
      </rPr>
      <t xml:space="preserve"> 779 00 Olomouc</t>
    </r>
  </si>
  <si>
    <r>
      <rPr>
        <b/>
        <sz val="9"/>
        <color rgb="FF00B050"/>
        <rFont val="Arial"/>
        <family val="2"/>
        <charset val="238"/>
      </rPr>
      <t>Změna v sídle PO, dle Rejstříku škol Zastupitelstvo 14.2.2022 -</t>
    </r>
    <r>
      <rPr>
        <sz val="9"/>
        <color rgb="FF00B050"/>
        <rFont val="Arial"/>
        <family val="2"/>
        <charset val="238"/>
      </rPr>
      <t>původní adresa Na Vozovce 32/246, 779 00 Olomouc - nové sídlo: 779 00 Olomouc, Nová Ulice, Na Vozovce 246/32</t>
    </r>
  </si>
  <si>
    <r>
      <t xml:space="preserve">Kavaleristů </t>
    </r>
    <r>
      <rPr>
        <sz val="10"/>
        <color rgb="FF00B050"/>
        <rFont val="Arial"/>
        <family val="2"/>
        <charset val="238"/>
      </rPr>
      <t>880/</t>
    </r>
    <r>
      <rPr>
        <sz val="10"/>
        <color theme="1"/>
        <rFont val="Arial"/>
        <family val="2"/>
        <charset val="238"/>
      </rPr>
      <t>6,</t>
    </r>
    <r>
      <rPr>
        <sz val="10"/>
        <color rgb="FF00B050"/>
        <rFont val="Arial"/>
        <family val="2"/>
        <charset val="238"/>
      </rPr>
      <t xml:space="preserve"> Hodolany,</t>
    </r>
    <r>
      <rPr>
        <sz val="10"/>
        <color theme="1"/>
        <rFont val="Arial"/>
        <family val="2"/>
        <charset val="238"/>
      </rPr>
      <t xml:space="preserve"> 779 00 Olomouc</t>
    </r>
  </si>
  <si>
    <r>
      <rPr>
        <b/>
        <sz val="9"/>
        <color rgb="FF00B050"/>
        <rFont val="Arial"/>
        <family val="2"/>
        <charset val="238"/>
      </rPr>
      <t>Změna v sídle PO, dle Rejstříku škol Zastupitelstvo 14.2.2022 -</t>
    </r>
    <r>
      <rPr>
        <sz val="9"/>
        <color rgb="FF00B050"/>
        <rFont val="Arial"/>
        <family val="2"/>
        <charset val="238"/>
      </rPr>
      <t>původní adresa Kavaleristů 6, 779 00 Olomouc - nové sídlo: 779 00 Olomouc, Hodolany, Kavaleristů 880/6</t>
    </r>
  </si>
  <si>
    <r>
      <t xml:space="preserve">Pionýrská </t>
    </r>
    <r>
      <rPr>
        <sz val="10"/>
        <color rgb="FF00B050"/>
        <rFont val="Arial"/>
        <family val="2"/>
        <charset val="238"/>
      </rPr>
      <t>508/</t>
    </r>
    <r>
      <rPr>
        <sz val="10"/>
        <color theme="1"/>
        <rFont val="Arial"/>
        <family val="2"/>
        <charset val="238"/>
      </rPr>
      <t xml:space="preserve">4, </t>
    </r>
    <r>
      <rPr>
        <sz val="10"/>
        <color rgb="FF00B050"/>
        <rFont val="Arial"/>
        <family val="2"/>
        <charset val="238"/>
      </rPr>
      <t xml:space="preserve">Nová Ulice, </t>
    </r>
    <r>
      <rPr>
        <sz val="10"/>
        <color theme="1"/>
        <rFont val="Arial"/>
        <family val="2"/>
        <charset val="238"/>
      </rPr>
      <t>779 00 Olomouc</t>
    </r>
  </si>
  <si>
    <r>
      <rPr>
        <b/>
        <sz val="9"/>
        <color rgb="FF00B050"/>
        <rFont val="Arial"/>
        <family val="2"/>
        <charset val="238"/>
      </rPr>
      <t>Změna v sídle PO, dle Rejstříku škol Zastupitelstvo 14.2.2022 -</t>
    </r>
    <r>
      <rPr>
        <sz val="9"/>
        <color rgb="FF00B050"/>
        <rFont val="Arial"/>
        <family val="2"/>
        <charset val="238"/>
      </rPr>
      <t>původní adresa Pionýrská 4, 779 00 Olomouc - nové sídlo:779 00 Olomouc, Nová Ulice, Pionýrská 508/4</t>
    </r>
  </si>
  <si>
    <r>
      <t>Jungmannova 740</t>
    </r>
    <r>
      <rPr>
        <sz val="10"/>
        <color rgb="FF00B050"/>
        <rFont val="Arial"/>
        <family val="2"/>
        <charset val="238"/>
      </rPr>
      <t>/11</t>
    </r>
    <r>
      <rPr>
        <sz val="10"/>
        <color theme="1"/>
        <rFont val="Arial"/>
        <family val="2"/>
        <charset val="238"/>
      </rPr>
      <t>, 784 01 Litovel</t>
    </r>
  </si>
  <si>
    <r>
      <rPr>
        <b/>
        <sz val="9"/>
        <color rgb="FF00B050"/>
        <rFont val="Arial"/>
        <family val="2"/>
        <charset val="238"/>
      </rPr>
      <t>Změna v sídle PO, dle Rejstříku škol Zastupitelstvo 14.2.2022 -</t>
    </r>
    <r>
      <rPr>
        <sz val="9"/>
        <color rgb="FF00B050"/>
        <rFont val="Arial"/>
        <family val="2"/>
        <charset val="238"/>
      </rPr>
      <t>původní adresa Jungmannova 740, 784 01 Litovel - nové sídlo:784 01 Litovel, Jungmannova 740/11</t>
    </r>
  </si>
  <si>
    <r>
      <rPr>
        <sz val="11"/>
        <color rgb="FF00B050"/>
        <rFont val="Arial"/>
        <family val="2"/>
        <charset val="238"/>
      </rPr>
      <t xml:space="preserve">Zámecké </t>
    </r>
    <r>
      <rPr>
        <sz val="11"/>
        <color theme="1"/>
        <rFont val="Arial"/>
        <family val="2"/>
        <charset val="238"/>
      </rPr>
      <t xml:space="preserve">36, 753 62 Potštát </t>
    </r>
  </si>
  <si>
    <r>
      <rPr>
        <b/>
        <sz val="9"/>
        <color rgb="FF00B050"/>
        <rFont val="Arial"/>
        <family val="2"/>
        <charset val="238"/>
      </rPr>
      <t>Změna v sídle PO, dle Rejstříku škol Zastupitelstvo 14.2.2022 -</t>
    </r>
    <r>
      <rPr>
        <sz val="9"/>
        <color rgb="FF00B050"/>
        <rFont val="Arial"/>
        <family val="2"/>
        <charset val="238"/>
      </rPr>
      <t>původní adresa 753 62 Potštát 36  - nové sídlo: 753 62 Potštát, Zámecká 36</t>
    </r>
  </si>
  <si>
    <r>
      <t xml:space="preserve">Školní náměstí 35, </t>
    </r>
    <r>
      <rPr>
        <sz val="11"/>
        <color rgb="FF00B050"/>
        <rFont val="Arial"/>
        <family val="2"/>
        <charset val="238"/>
      </rPr>
      <t xml:space="preserve">Hranice I-Město, </t>
    </r>
    <r>
      <rPr>
        <sz val="11"/>
        <color theme="1"/>
        <rFont val="Arial"/>
        <family val="2"/>
        <charset val="238"/>
      </rPr>
      <t>753 01 Hranice</t>
    </r>
  </si>
  <si>
    <r>
      <rPr>
        <b/>
        <sz val="9"/>
        <color rgb="FF00B050"/>
        <rFont val="Arial"/>
        <family val="2"/>
        <charset val="238"/>
      </rPr>
      <t>Změna v sídle PO, dle Rejstříku škol Zastupitelstvo 14.2.2022 -</t>
    </r>
    <r>
      <rPr>
        <sz val="9"/>
        <color rgb="FF00B050"/>
        <rFont val="Arial"/>
        <family val="2"/>
        <charset val="238"/>
      </rPr>
      <t>původní adresa Školní náměstí 35, 753 01 Hranice  - nové sídlo: 753 01 Hranice, Hranice I-Město, Školní náměstí 35</t>
    </r>
  </si>
  <si>
    <r>
      <t xml:space="preserve">Hanusíkova 197,  </t>
    </r>
    <r>
      <rPr>
        <sz val="11"/>
        <color rgb="FF00B050"/>
        <rFont val="Arial"/>
        <family val="2"/>
        <charset val="238"/>
      </rPr>
      <t>Kojetín I-Město</t>
    </r>
    <r>
      <rPr>
        <sz val="11"/>
        <color theme="1"/>
        <rFont val="Arial"/>
        <family val="2"/>
        <charset val="238"/>
      </rPr>
      <t>, 752 01 Kojetín</t>
    </r>
  </si>
  <si>
    <r>
      <rPr>
        <b/>
        <sz val="9"/>
        <color rgb="FF00B050"/>
        <rFont val="Arial"/>
        <family val="2"/>
        <charset val="238"/>
      </rPr>
      <t>Změna v sídle PO, dle Rejstříku škol Zastupitelstvo 14.2.2022 -</t>
    </r>
    <r>
      <rPr>
        <sz val="9"/>
        <color rgb="FF00B050"/>
        <rFont val="Arial"/>
        <family val="2"/>
        <charset val="238"/>
      </rPr>
      <t>původní adresa Hanusíkova 197, 752 01 Kojetín  - nové sídlo: 752 01 Kojetín, Kojetín I-Město, Hanusíkova 197</t>
    </r>
  </si>
  <si>
    <r>
      <t xml:space="preserve">tř. 17. listopadu </t>
    </r>
    <r>
      <rPr>
        <sz val="11"/>
        <color rgb="FF00B050"/>
        <rFont val="Arial"/>
        <family val="2"/>
        <charset val="238"/>
      </rPr>
      <t xml:space="preserve"> 3443/</t>
    </r>
    <r>
      <rPr>
        <sz val="11"/>
        <color theme="1"/>
        <rFont val="Arial"/>
        <family val="2"/>
        <charset val="238"/>
      </rPr>
      <t>2,</t>
    </r>
    <r>
      <rPr>
        <sz val="11"/>
        <color rgb="FF00B050"/>
        <rFont val="Arial"/>
        <family val="2"/>
        <charset val="238"/>
      </rPr>
      <t xml:space="preserve"> Přerov I-Město,</t>
    </r>
    <r>
      <rPr>
        <sz val="11"/>
        <color theme="1"/>
        <rFont val="Arial"/>
        <family val="2"/>
        <charset val="238"/>
      </rPr>
      <t xml:space="preserve"> 750 0</t>
    </r>
    <r>
      <rPr>
        <sz val="11"/>
        <color rgb="FF00B050"/>
        <rFont val="Arial"/>
        <family val="2"/>
        <charset val="238"/>
      </rPr>
      <t>2</t>
    </r>
    <r>
      <rPr>
        <sz val="11"/>
        <color theme="1"/>
        <rFont val="Arial"/>
        <family val="2"/>
        <charset val="238"/>
      </rPr>
      <t xml:space="preserve"> Přerov</t>
    </r>
  </si>
  <si>
    <r>
      <rPr>
        <b/>
        <sz val="9"/>
        <color rgb="FF00B050"/>
        <rFont val="Arial"/>
        <family val="2"/>
        <charset val="238"/>
      </rPr>
      <t>Změna v sídle PO, dle Rejstříku škol Zastupitelstvo 14.2.2022 -</t>
    </r>
    <r>
      <rPr>
        <sz val="9"/>
        <color rgb="FF00B050"/>
        <rFont val="Arial"/>
        <family val="2"/>
        <charset val="238"/>
      </rPr>
      <t>původní adresa tř. 17. listopadu 2, 750 00 Přerov  - nové sídlo: 750 02 Přerov, Přerov I-Město, tř. 17. listopadu 3443/2</t>
    </r>
  </si>
  <si>
    <r>
      <t>Havlíčkova 643</t>
    </r>
    <r>
      <rPr>
        <sz val="11"/>
        <color rgb="FF00B050"/>
        <rFont val="Arial"/>
        <family val="2"/>
        <charset val="238"/>
      </rPr>
      <t>/10</t>
    </r>
    <r>
      <rPr>
        <sz val="11"/>
        <color theme="1"/>
        <rFont val="Arial"/>
        <family val="2"/>
        <charset val="238"/>
      </rPr>
      <t xml:space="preserve">, </t>
    </r>
    <r>
      <rPr>
        <sz val="11"/>
        <color rgb="FF00B050"/>
        <rFont val="Arial"/>
        <family val="2"/>
        <charset val="238"/>
      </rPr>
      <t>Lipník nad Bečvou I-Město,</t>
    </r>
    <r>
      <rPr>
        <sz val="11"/>
        <color theme="1"/>
        <rFont val="Arial"/>
        <family val="2"/>
        <charset val="238"/>
      </rPr>
      <t xml:space="preserve"> 751 31 Lipník nad Bečvou</t>
    </r>
  </si>
  <si>
    <r>
      <rPr>
        <b/>
        <sz val="9"/>
        <color rgb="FF00B050"/>
        <rFont val="Arial"/>
        <family val="2"/>
        <charset val="238"/>
      </rPr>
      <t>Změna v sídle PO, dle Rejstříku škol Zastupitelstvo 14.2.2022 -</t>
    </r>
    <r>
      <rPr>
        <sz val="9"/>
        <color rgb="FF00B050"/>
        <rFont val="Arial"/>
        <family val="2"/>
        <charset val="238"/>
      </rPr>
      <t>původní adresa Havlíčkova 643, 751 31 Lipník nad Bečvou - nové sídlo: 751 31 Lipník nad Bečvou, Lipník nad Bečvou I-Město, Havlíčkova 643/10</t>
    </r>
  </si>
  <si>
    <r>
      <rPr>
        <sz val="10"/>
        <color rgb="FF00B050"/>
        <rFont val="Arial"/>
        <family val="2"/>
        <charset val="238"/>
      </rPr>
      <t>nám.</t>
    </r>
    <r>
      <rPr>
        <sz val="10"/>
        <color theme="1"/>
        <rFont val="Arial"/>
        <family val="2"/>
        <charset val="238"/>
      </rPr>
      <t xml:space="preserve"> Svobody </t>
    </r>
    <r>
      <rPr>
        <sz val="10"/>
        <color rgb="FF00B050"/>
        <rFont val="Arial"/>
        <family val="2"/>
        <charset val="238"/>
      </rPr>
      <t>971/</t>
    </r>
    <r>
      <rPr>
        <sz val="10"/>
        <color theme="1"/>
        <rFont val="Arial"/>
        <family val="2"/>
        <charset val="238"/>
      </rPr>
      <t>15, 789 85 Mohelnice</t>
    </r>
  </si>
  <si>
    <r>
      <rPr>
        <b/>
        <sz val="9"/>
        <color rgb="FF00B050"/>
        <rFont val="Arial"/>
        <family val="2"/>
        <charset val="238"/>
      </rPr>
      <t>Změna v sídle PO, dle Rejstříku škol Zastupitelstvo 14.2.2022 -</t>
    </r>
    <r>
      <rPr>
        <sz val="9"/>
        <color rgb="FF00B050"/>
        <rFont val="Arial"/>
        <family val="2"/>
        <charset val="238"/>
      </rPr>
      <t>původní adresa Náměstí Svobody 15, 789 85 Mohelnice- nové sídlo: 789 85 Mohelnice, nám. Svobody 971/15</t>
    </r>
  </si>
  <si>
    <r>
      <t xml:space="preserve">Žerotínova </t>
    </r>
    <r>
      <rPr>
        <sz val="10"/>
        <color rgb="FF00B050"/>
        <rFont val="Arial"/>
        <family val="2"/>
        <charset val="238"/>
      </rPr>
      <t>267/</t>
    </r>
    <r>
      <rPr>
        <sz val="10"/>
        <color theme="1"/>
        <rFont val="Arial"/>
        <family val="2"/>
        <charset val="238"/>
      </rPr>
      <t>11, 787 01 Šumperk</t>
    </r>
  </si>
  <si>
    <r>
      <rPr>
        <b/>
        <sz val="9"/>
        <color rgb="FF00B050"/>
        <rFont val="Arial"/>
        <family val="2"/>
        <charset val="238"/>
      </rPr>
      <t>Změna v sídle PO, dle Rejstříku škol Zastupitelstvo 14.2.2022 -</t>
    </r>
    <r>
      <rPr>
        <sz val="9"/>
        <color rgb="FF00B050"/>
        <rFont val="Arial"/>
        <family val="2"/>
        <charset val="238"/>
      </rPr>
      <t>původní adresa Žerotínova 11, 787 01 Šumperk- nové sídlo: 787 01 Šumperk, Žerotínova 267/11</t>
    </r>
  </si>
  <si>
    <r>
      <t>Žižkova</t>
    </r>
    <r>
      <rPr>
        <sz val="11"/>
        <color rgb="FF00B050"/>
        <rFont val="Arial"/>
        <family val="2"/>
        <charset val="238"/>
      </rPr>
      <t xml:space="preserve"> 2621/</t>
    </r>
    <r>
      <rPr>
        <sz val="11"/>
        <color theme="1"/>
        <rFont val="Arial"/>
        <family val="2"/>
        <charset val="238"/>
      </rPr>
      <t xml:space="preserve">12, </t>
    </r>
    <r>
      <rPr>
        <sz val="11"/>
        <color rgb="FF00B050"/>
        <rFont val="Arial"/>
        <family val="2"/>
        <charset val="238"/>
      </rPr>
      <t xml:space="preserve">Přerov I-Město, </t>
    </r>
    <r>
      <rPr>
        <sz val="11"/>
        <color theme="1"/>
        <rFont val="Arial"/>
        <family val="2"/>
        <charset val="238"/>
      </rPr>
      <t>750 02 Přerov</t>
    </r>
  </si>
  <si>
    <r>
      <rPr>
        <b/>
        <sz val="9"/>
        <color rgb="FF00B050"/>
        <rFont val="Arial"/>
        <family val="2"/>
        <charset val="238"/>
      </rPr>
      <t>Změna v sídle PO, dle Rejstříku škol Zastupitelstvo 14.2.2022 -</t>
    </r>
    <r>
      <rPr>
        <sz val="9"/>
        <color rgb="FF00B050"/>
        <rFont val="Arial"/>
        <family val="2"/>
        <charset val="238"/>
      </rPr>
      <t>původní adresa Žižkova 12, 750 02 Přerov- nové sídlo: 750 02 Přerov, Přerov I-Město, Žižkova 2621/12</t>
    </r>
  </si>
  <si>
    <r>
      <t xml:space="preserve">Spartakiádní </t>
    </r>
    <r>
      <rPr>
        <sz val="10"/>
        <color rgb="FF00B050"/>
        <rFont val="Arial"/>
        <family val="2"/>
        <charset val="238"/>
      </rPr>
      <t>744/</t>
    </r>
    <r>
      <rPr>
        <sz val="10"/>
        <color theme="1"/>
        <rFont val="Arial"/>
        <family val="2"/>
        <charset val="238"/>
      </rPr>
      <t>8, 789 85 Mohelnice</t>
    </r>
  </si>
  <si>
    <r>
      <rPr>
        <b/>
        <sz val="9"/>
        <color rgb="FF00B050"/>
        <rFont val="Arial"/>
        <family val="2"/>
        <charset val="238"/>
      </rPr>
      <t>Změna v sídle PO, dle Rejstříku škol Zastupitelstvo 14.2.2022 -</t>
    </r>
    <r>
      <rPr>
        <sz val="9"/>
        <color rgb="FF00B050"/>
        <rFont val="Arial"/>
        <family val="2"/>
        <charset val="238"/>
      </rPr>
      <t>původní adresa Spartakiádní 8, 789 85 Mohelnice nové sídlo: 789 85 Mohelnice, Spartakiádní 744/8</t>
    </r>
  </si>
  <si>
    <r>
      <t xml:space="preserve">U Sportovní haly </t>
    </r>
    <r>
      <rPr>
        <sz val="10"/>
        <color rgb="FF00B050"/>
        <rFont val="Arial"/>
        <family val="2"/>
        <charset val="238"/>
      </rPr>
      <t>544/1a</t>
    </r>
    <r>
      <rPr>
        <sz val="10"/>
        <color theme="1"/>
        <rFont val="Arial"/>
        <family val="2"/>
        <charset val="238"/>
      </rPr>
      <t xml:space="preserve">, </t>
    </r>
    <r>
      <rPr>
        <sz val="10"/>
        <color rgb="FF00B050"/>
        <rFont val="Arial"/>
        <family val="2"/>
        <charset val="238"/>
      </rPr>
      <t>Lazce,</t>
    </r>
    <r>
      <rPr>
        <sz val="10"/>
        <color theme="1"/>
        <rFont val="Arial"/>
        <family val="2"/>
        <charset val="238"/>
      </rPr>
      <t xml:space="preserve"> 77</t>
    </r>
    <r>
      <rPr>
        <sz val="10"/>
        <color rgb="FF00B050"/>
        <rFont val="Arial"/>
        <family val="2"/>
        <charset val="238"/>
      </rPr>
      <t>9</t>
    </r>
    <r>
      <rPr>
        <sz val="10"/>
        <color theme="1"/>
        <rFont val="Arial"/>
        <family val="2"/>
        <charset val="238"/>
      </rPr>
      <t xml:space="preserve"> 00 Olomouc</t>
    </r>
  </si>
  <si>
    <r>
      <rPr>
        <b/>
        <sz val="9"/>
        <color rgb="FF00B050"/>
        <rFont val="Arial"/>
        <family val="2"/>
        <charset val="238"/>
      </rPr>
      <t>Změna v sídle PO, dle Rejstříku škol Zastupitelstvo 14.2.2022 -</t>
    </r>
    <r>
      <rPr>
        <sz val="9"/>
        <color rgb="FF00B050"/>
        <rFont val="Arial"/>
        <family val="2"/>
        <charset val="238"/>
      </rPr>
      <t>původní adresa U Sportovní haly 1a/544, 772 00 Olomouc nové sídlo: 779 00 Olomouc, Lazce, U Sportovní haly 544/1a</t>
    </r>
  </si>
  <si>
    <r>
      <t xml:space="preserve">Purgešova 847, </t>
    </r>
    <r>
      <rPr>
        <sz val="11"/>
        <color rgb="FF00B050"/>
        <rFont val="Arial"/>
        <family val="2"/>
        <charset val="238"/>
      </rPr>
      <t>Hranice I-Město,</t>
    </r>
    <r>
      <rPr>
        <sz val="11"/>
        <color theme="1"/>
        <rFont val="Arial"/>
        <family val="2"/>
        <charset val="238"/>
      </rPr>
      <t xml:space="preserve"> 753 01 Hranice</t>
    </r>
  </si>
  <si>
    <r>
      <rPr>
        <b/>
        <sz val="9"/>
        <color rgb="FF00B050"/>
        <rFont val="Arial"/>
        <family val="2"/>
        <charset val="238"/>
      </rPr>
      <t>Změna v sídle PO, dle Rejstříku škol Zastupitelstvo 14.2.2022 -</t>
    </r>
    <r>
      <rPr>
        <sz val="9"/>
        <color rgb="FF00B050"/>
        <rFont val="Arial"/>
        <family val="2"/>
        <charset val="238"/>
      </rPr>
      <t>původní adresa Purgešova 847, 753 01 Hranice nové sídlo: 753 01 Hranice, Hranice I-Město, Purgešova 847</t>
    </r>
  </si>
  <si>
    <r>
      <t>Tyršova 772</t>
    </r>
    <r>
      <rPr>
        <sz val="11"/>
        <color rgb="FF00B050"/>
        <rFont val="Arial"/>
        <family val="2"/>
        <charset val="238"/>
      </rPr>
      <t>/24</t>
    </r>
    <r>
      <rPr>
        <sz val="11"/>
        <color theme="1"/>
        <rFont val="Arial"/>
        <family val="2"/>
        <charset val="238"/>
      </rPr>
      <t xml:space="preserve">,  </t>
    </r>
    <r>
      <rPr>
        <sz val="11"/>
        <color rgb="FF00B050"/>
        <rFont val="Arial"/>
        <family val="2"/>
        <charset val="238"/>
      </rPr>
      <t>Lipník nad Bečvou I-Město,</t>
    </r>
    <r>
      <rPr>
        <sz val="11"/>
        <color theme="1"/>
        <rFont val="Arial"/>
        <family val="2"/>
        <charset val="238"/>
      </rPr>
      <t xml:space="preserve"> 751 31 Lipník nad Bečvou</t>
    </r>
  </si>
  <si>
    <r>
      <rPr>
        <b/>
        <sz val="9"/>
        <color rgb="FF00B050"/>
        <rFont val="Arial"/>
        <family val="2"/>
        <charset val="238"/>
      </rPr>
      <t>Změna v sídle PO, dle Rejstříku škol Zastupitelstvo 14.2.2022 -</t>
    </r>
    <r>
      <rPr>
        <sz val="9"/>
        <color rgb="FF00B050"/>
        <rFont val="Arial"/>
        <family val="2"/>
        <charset val="238"/>
      </rPr>
      <t xml:space="preserve">původní adresa Tyršova 772, 751 31 Lipník nad Bečvou nové sídlo: 751 31 Lipník nad Bečvou, Lipník nad Bečvou I-Město, Tyršova 772/24  </t>
    </r>
  </si>
  <si>
    <r>
      <t xml:space="preserve">Sušilova </t>
    </r>
    <r>
      <rPr>
        <sz val="11"/>
        <color rgb="FF00B050"/>
        <rFont val="Arial"/>
        <family val="2"/>
        <charset val="238"/>
      </rPr>
      <t>2392/25</t>
    </r>
    <r>
      <rPr>
        <sz val="11"/>
        <color theme="1"/>
        <rFont val="Arial"/>
        <family val="2"/>
        <charset val="238"/>
      </rPr>
      <t xml:space="preserve">, </t>
    </r>
    <r>
      <rPr>
        <sz val="11"/>
        <color rgb="FF00B050"/>
        <rFont val="Arial"/>
        <family val="2"/>
        <charset val="238"/>
      </rPr>
      <t xml:space="preserve">Přerov I-Město, </t>
    </r>
    <r>
      <rPr>
        <sz val="11"/>
        <color theme="1"/>
        <rFont val="Arial"/>
        <family val="2"/>
        <charset val="238"/>
      </rPr>
      <t>750 02 Přerov</t>
    </r>
  </si>
  <si>
    <r>
      <rPr>
        <b/>
        <sz val="9"/>
        <color rgb="FF00B050"/>
        <rFont val="Arial"/>
        <family val="2"/>
        <charset val="238"/>
      </rPr>
      <t>Změna v sídle PO, dle Rejstříku škol Zastupitelstvo 14.2.2022 -</t>
    </r>
    <r>
      <rPr>
        <sz val="9"/>
        <color rgb="FF00B050"/>
        <rFont val="Arial"/>
        <family val="2"/>
        <charset val="238"/>
      </rPr>
      <t>původní adresa Sušilova 25/2392, 750 02 Přerov nové sídlo: 750 02 Přerov, Přerov I-Město, Sušilova 2392/25</t>
    </r>
  </si>
  <si>
    <r>
      <t>790 54 Černá Voda</t>
    </r>
    <r>
      <rPr>
        <sz val="11"/>
        <color rgb="FF00B050"/>
        <rFont val="Arial"/>
        <family val="2"/>
        <charset val="238"/>
      </rPr>
      <t>, č.p.</t>
    </r>
    <r>
      <rPr>
        <sz val="11"/>
        <color theme="1"/>
        <rFont val="Arial"/>
        <family val="2"/>
        <charset val="238"/>
      </rPr>
      <t>1</t>
    </r>
  </si>
  <si>
    <r>
      <rPr>
        <b/>
        <sz val="9"/>
        <color rgb="FF00B050"/>
        <rFont val="Arial"/>
        <family val="2"/>
        <charset val="238"/>
      </rPr>
      <t>Změna v sídle PO, dle Rejstříku škol Zastupitelstvo 14.2.2022 -</t>
    </r>
    <r>
      <rPr>
        <sz val="9"/>
        <color rgb="FF00B050"/>
        <rFont val="Arial"/>
        <family val="2"/>
        <charset val="238"/>
      </rPr>
      <t>původní adresa790 54  Černá Voda 1 nové sídlo: 790 54 Černá Voda, č.p. 1</t>
    </r>
  </si>
  <si>
    <r>
      <t>Priessnitzova 405</t>
    </r>
    <r>
      <rPr>
        <sz val="11"/>
        <color rgb="FF00B050"/>
        <rFont val="Arial"/>
        <family val="2"/>
        <charset val="238"/>
      </rPr>
      <t>/15</t>
    </r>
    <r>
      <rPr>
        <sz val="11"/>
        <color theme="1"/>
        <rFont val="Arial"/>
        <family val="2"/>
        <charset val="238"/>
      </rPr>
      <t>, 790 0</t>
    </r>
    <r>
      <rPr>
        <sz val="11"/>
        <color rgb="FF00B050"/>
        <rFont val="Arial"/>
        <family val="2"/>
        <charset val="238"/>
      </rPr>
      <t>1</t>
    </r>
    <r>
      <rPr>
        <sz val="11"/>
        <color theme="1"/>
        <rFont val="Arial"/>
        <family val="2"/>
        <charset val="238"/>
      </rPr>
      <t xml:space="preserve"> Jeseník</t>
    </r>
  </si>
  <si>
    <r>
      <rPr>
        <b/>
        <sz val="9"/>
        <color rgb="FF00B050"/>
        <rFont val="Arial"/>
        <family val="2"/>
        <charset val="238"/>
      </rPr>
      <t>Změna v sídle PO, dle Rejstříku škol Zastupitelstvo 14.2.2022 -</t>
    </r>
    <r>
      <rPr>
        <sz val="9"/>
        <color rgb="FF00B050"/>
        <rFont val="Arial"/>
        <family val="2"/>
        <charset val="238"/>
      </rPr>
      <t>původní adresa Priessnitzova 405, 790 03 Jeseník nové sídlo: 790 01 Jeseník, Priessnitzova 405/15</t>
    </r>
  </si>
  <si>
    <r>
      <t xml:space="preserve">U Sportovní haly </t>
    </r>
    <r>
      <rPr>
        <sz val="10"/>
        <color rgb="FF00B050"/>
        <rFont val="Arial"/>
        <family val="2"/>
        <charset val="238"/>
      </rPr>
      <t>544/1a</t>
    </r>
    <r>
      <rPr>
        <sz val="10"/>
        <color theme="1"/>
        <rFont val="Arial"/>
        <family val="2"/>
        <charset val="238"/>
      </rPr>
      <t xml:space="preserve">, </t>
    </r>
    <r>
      <rPr>
        <sz val="10"/>
        <color rgb="FF00B050"/>
        <rFont val="Arial"/>
        <family val="2"/>
        <charset val="238"/>
      </rPr>
      <t xml:space="preserve">Lazce, </t>
    </r>
    <r>
      <rPr>
        <sz val="10"/>
        <color theme="1"/>
        <rFont val="Arial"/>
        <family val="2"/>
        <charset val="238"/>
      </rPr>
      <t>77</t>
    </r>
    <r>
      <rPr>
        <sz val="10"/>
        <color rgb="FF00B050"/>
        <rFont val="Arial"/>
        <family val="2"/>
        <charset val="238"/>
      </rPr>
      <t>9</t>
    </r>
    <r>
      <rPr>
        <sz val="10"/>
        <color theme="1"/>
        <rFont val="Arial"/>
        <family val="2"/>
        <charset val="238"/>
      </rPr>
      <t xml:space="preserve"> 00 Olomouc</t>
    </r>
  </si>
  <si>
    <r>
      <t xml:space="preserve">Bezručova </t>
    </r>
    <r>
      <rPr>
        <sz val="11"/>
        <color theme="7"/>
        <rFont val="Arial"/>
        <family val="2"/>
        <charset val="238"/>
      </rPr>
      <t>1180</t>
    </r>
    <r>
      <rPr>
        <sz val="11"/>
        <color theme="1"/>
        <rFont val="Arial"/>
        <family val="2"/>
        <charset val="238"/>
      </rPr>
      <t xml:space="preserve">/3,  </t>
    </r>
    <r>
      <rPr>
        <sz val="11"/>
        <color theme="7"/>
        <rFont val="Arial"/>
        <family val="2"/>
        <charset val="238"/>
      </rPr>
      <t>779 00 Olomouc</t>
    </r>
  </si>
  <si>
    <t>Dne 23.5.2022 - provedena kontrola a oprava na ZL (původní sídlo Bezručova 3, Olomouc, PSČ 779 11)</t>
  </si>
  <si>
    <r>
      <t xml:space="preserve">Zámecké náměstí </t>
    </r>
    <r>
      <rPr>
        <sz val="11"/>
        <color theme="7"/>
        <rFont val="Arial"/>
        <family val="2"/>
        <charset val="238"/>
      </rPr>
      <t>120</t>
    </r>
    <r>
      <rPr>
        <sz val="11"/>
        <color theme="1"/>
        <rFont val="Arial"/>
        <family val="2"/>
        <charset val="238"/>
      </rPr>
      <t>/1, 790 01 Jeseník</t>
    </r>
  </si>
  <si>
    <t>Dne 23.5.2022 - provedena kontrola a oprava na ZL (původní sídlo Zámecké náměstí 1, 790 01 Jeseník)</t>
  </si>
  <si>
    <t>U Hradiska 42/6, 779 00 Olomouc</t>
  </si>
  <si>
    <r>
      <t>Hrubá Voda</t>
    </r>
    <r>
      <rPr>
        <sz val="10"/>
        <color rgb="FF0070C0"/>
        <rFont val="Arial"/>
        <family val="2"/>
        <charset val="238"/>
      </rPr>
      <t xml:space="preserve">, č. p. </t>
    </r>
    <r>
      <rPr>
        <sz val="10"/>
        <rFont val="Arial"/>
        <family val="2"/>
        <charset val="238"/>
      </rPr>
      <t xml:space="preserve"> 11, pošta Hlubočky 783 61</t>
    </r>
    <r>
      <rPr>
        <sz val="10"/>
        <color rgb="FF0070C0"/>
        <rFont val="Arial"/>
        <family val="2"/>
        <charset val="238"/>
      </rPr>
      <t xml:space="preserve"> Hrubá Voda</t>
    </r>
  </si>
  <si>
    <r>
      <t xml:space="preserve">Švabinského </t>
    </r>
    <r>
      <rPr>
        <sz val="10"/>
        <color theme="7"/>
        <rFont val="Arial"/>
        <family val="2"/>
        <charset val="238"/>
      </rPr>
      <t>403/</t>
    </r>
    <r>
      <rPr>
        <sz val="10"/>
        <rFont val="Arial"/>
        <family val="2"/>
        <charset val="238"/>
      </rPr>
      <t>3, 77</t>
    </r>
    <r>
      <rPr>
        <sz val="10"/>
        <color theme="7"/>
        <rFont val="Arial"/>
        <family val="2"/>
        <charset val="238"/>
      </rPr>
      <t>9</t>
    </r>
    <r>
      <rPr>
        <sz val="10"/>
        <rFont val="Arial"/>
        <family val="2"/>
        <charset val="238"/>
      </rPr>
      <t xml:space="preserve"> 00 Olomouc - Chválkovice</t>
    </r>
  </si>
  <si>
    <t>Sociální služby pro seniory Olomouc, příspěvková organizace dochází k opravě v identifikačním údaji organizace, konkrétně v označení sídla, které správně zní: Olomouc, Zikova 618/14, Nové Sady, PSČ 779 00., a to s účinností od 1. 5. 2021. Původní sídlo :Zikova 618/14, Nové Sady 779 00 Olomouc</t>
  </si>
  <si>
    <r>
      <t xml:space="preserve">Sadová </t>
    </r>
    <r>
      <rPr>
        <sz val="10"/>
        <color rgb="FF0070C0"/>
        <rFont val="Arial"/>
        <family val="2"/>
        <charset val="238"/>
      </rPr>
      <t>1426/</t>
    </r>
    <r>
      <rPr>
        <sz val="10"/>
        <rFont val="Arial"/>
        <family val="2"/>
        <charset val="238"/>
      </rPr>
      <t>7, 785 01 Šternberk</t>
    </r>
  </si>
  <si>
    <r>
      <t>Mladeč, Nové Zámky</t>
    </r>
    <r>
      <rPr>
        <sz val="10"/>
        <color rgb="FF0070C0"/>
        <rFont val="Arial"/>
        <family val="2"/>
        <charset val="238"/>
      </rPr>
      <t>,  č.p. 2</t>
    </r>
    <r>
      <rPr>
        <sz val="10"/>
        <rFont val="Arial"/>
        <family val="2"/>
        <charset val="238"/>
      </rPr>
      <t>, 784 01 Litovel</t>
    </r>
  </si>
  <si>
    <r>
      <t xml:space="preserve">Libina </t>
    </r>
    <r>
      <rPr>
        <sz val="10"/>
        <color rgb="FF0070C0"/>
        <rFont val="Arial"/>
        <family val="2"/>
        <charset val="238"/>
      </rPr>
      <t>č.p.</t>
    </r>
    <r>
      <rPr>
        <sz val="10"/>
        <rFont val="Arial"/>
        <family val="2"/>
        <charset val="238"/>
      </rPr>
      <t xml:space="preserve"> 540, 788 05 Libina</t>
    </r>
  </si>
  <si>
    <r>
      <t>789 62 Olšany</t>
    </r>
    <r>
      <rPr>
        <sz val="10"/>
        <color rgb="FF0070C0"/>
        <rFont val="Arial"/>
        <family val="2"/>
        <charset val="238"/>
      </rPr>
      <t xml:space="preserve"> č.p. </t>
    </r>
    <r>
      <rPr>
        <sz val="10"/>
        <rFont val="Arial"/>
        <family val="2"/>
        <charset val="238"/>
      </rPr>
      <t>105</t>
    </r>
  </si>
  <si>
    <r>
      <t xml:space="preserve">Jesenec </t>
    </r>
    <r>
      <rPr>
        <sz val="10"/>
        <color rgb="FF0070C0"/>
        <rFont val="Arial"/>
        <family val="2"/>
        <charset val="238"/>
      </rPr>
      <t>č.p</t>
    </r>
    <r>
      <rPr>
        <sz val="10"/>
        <rFont val="Arial"/>
        <family val="2"/>
        <charset val="238"/>
      </rPr>
      <t xml:space="preserve">.1, 798 53 </t>
    </r>
  </si>
  <si>
    <t xml:space="preserve">Lidická 2924/86, 796 01 Prostějov </t>
  </si>
  <si>
    <r>
      <t>Radkova Lhota</t>
    </r>
    <r>
      <rPr>
        <sz val="10"/>
        <color rgb="FF0070C0"/>
        <rFont val="Arial"/>
        <family val="2"/>
        <charset val="238"/>
      </rPr>
      <t>, č.p.</t>
    </r>
    <r>
      <rPr>
        <sz val="10"/>
        <rFont val="Arial"/>
        <family val="2"/>
        <charset val="238"/>
      </rPr>
      <t xml:space="preserve"> 16, 751 14 Dřevohostice</t>
    </r>
  </si>
  <si>
    <r>
      <t>Pavlovice u Přerova</t>
    </r>
    <r>
      <rPr>
        <sz val="10"/>
        <color rgb="FF0070C0"/>
        <rFont val="Arial"/>
        <family val="2"/>
        <charset val="238"/>
      </rPr>
      <t>, č.p</t>
    </r>
    <r>
      <rPr>
        <sz val="10"/>
        <rFont val="Arial"/>
        <family val="2"/>
        <charset val="238"/>
      </rPr>
      <t>. 95, 751 12</t>
    </r>
  </si>
  <si>
    <r>
      <t xml:space="preserve">Nádražní </t>
    </r>
    <r>
      <rPr>
        <sz val="10"/>
        <color rgb="FF0070C0"/>
        <rFont val="Arial"/>
        <family val="2"/>
        <charset val="238"/>
      </rPr>
      <t>č.p.</t>
    </r>
    <r>
      <rPr>
        <sz val="10"/>
        <rFont val="Arial"/>
        <family val="2"/>
        <charset val="238"/>
      </rPr>
      <t xml:space="preserve">94, </t>
    </r>
    <r>
      <rPr>
        <sz val="10"/>
        <color theme="7"/>
        <rFont val="Arial"/>
        <family val="2"/>
        <charset val="238"/>
      </rPr>
      <t>Tovačov-I. Město,</t>
    </r>
    <r>
      <rPr>
        <sz val="10"/>
        <rFont val="Arial"/>
        <family val="2"/>
        <charset val="238"/>
      </rPr>
      <t xml:space="preserve"> 751 01 Tovačov</t>
    </r>
  </si>
  <si>
    <r>
      <t>Skalička</t>
    </r>
    <r>
      <rPr>
        <sz val="10"/>
        <color rgb="FF0070C0"/>
        <rFont val="Arial"/>
        <family val="2"/>
        <charset val="238"/>
      </rPr>
      <t>, č.p.</t>
    </r>
    <r>
      <rPr>
        <sz val="10"/>
        <rFont val="Arial"/>
        <family val="2"/>
        <charset val="238"/>
      </rPr>
      <t xml:space="preserve"> 1, 753 52 </t>
    </r>
  </si>
  <si>
    <r>
      <t>Kokory</t>
    </r>
    <r>
      <rPr>
        <sz val="10"/>
        <color rgb="FF0070C0"/>
        <rFont val="Arial"/>
        <family val="2"/>
        <charset val="238"/>
      </rPr>
      <t>, č.p.</t>
    </r>
    <r>
      <rPr>
        <sz val="10"/>
        <rFont val="Arial"/>
        <family val="2"/>
        <charset val="238"/>
      </rPr>
      <t xml:space="preserve"> 54, 751 05 </t>
    </r>
  </si>
  <si>
    <r>
      <t>Rokytnice</t>
    </r>
    <r>
      <rPr>
        <sz val="10"/>
        <color rgb="FF0070C0"/>
        <rFont val="Arial"/>
        <family val="2"/>
        <charset val="238"/>
      </rPr>
      <t>, č.p.</t>
    </r>
    <r>
      <rPr>
        <sz val="10"/>
        <rFont val="Arial"/>
        <family val="2"/>
        <charset val="238"/>
      </rPr>
      <t xml:space="preserve">1, 751 04 </t>
    </r>
  </si>
  <si>
    <t>779 00 Olomouc, Aksamitova 557/8</t>
  </si>
  <si>
    <t>Ve směrnici č. 8/2021 upravující vztah Olomouckého kraje a zřizovaných PO a vybrané povinnosti ředitelů PO účinné od 1.3.2023 jsou vymezena pravidla  pro investiční činnost př. opravy realizované příspěvkovou organizací (hranice 200 tis. Kč). Účinnost směrnice od 1.3.2022.</t>
  </si>
  <si>
    <t>Původní kategorie  účtu 511 - opravy a udržování nemovitého majetku do 100 tis. Kč; nemovitého majetku od 100 tis. do 500 tis. Kč; nemovitého majteku nad 500 tis.Kč nahrazeny ketogoriemi -  opravy a udržování nemovitého majetku do 200 tis. Kč; nemovitého majetku nad 200 tis. Kč. Ostatní kategorie účtu 511 jsou ponechány beze změny.</t>
  </si>
  <si>
    <r>
      <t xml:space="preserve">nemovitého majetku do 200 tis. Kč </t>
    </r>
    <r>
      <rPr>
        <vertAlign val="superscript"/>
        <sz val="10"/>
        <color theme="1"/>
        <rFont val="Arial CE"/>
        <charset val="238"/>
      </rPr>
      <t>)1</t>
    </r>
  </si>
  <si>
    <r>
      <t>nemovitého majetku nad 200 tis. Kč</t>
    </r>
    <r>
      <rPr>
        <vertAlign val="superscript"/>
        <sz val="10"/>
        <color theme="1"/>
        <rFont val="Arial CE"/>
        <charset val="238"/>
      </rPr>
      <t xml:space="preserve"> )2</t>
    </r>
  </si>
  <si>
    <t xml:space="preserve">Pozn. : </t>
  </si>
  <si>
    <r>
      <t xml:space="preserve">000X </t>
    </r>
    <r>
      <rPr>
        <vertAlign val="superscript"/>
        <sz val="10"/>
        <rFont val="Arial"/>
        <family val="2"/>
        <charset val="238"/>
      </rPr>
      <t>)2,3</t>
    </r>
  </si>
  <si>
    <r>
      <t>001X</t>
    </r>
    <r>
      <rPr>
        <vertAlign val="superscript"/>
        <sz val="10"/>
        <rFont val="Arial"/>
        <family val="2"/>
        <charset val="238"/>
      </rPr>
      <t>)2.3</t>
    </r>
  </si>
  <si>
    <r>
      <t>030X)</t>
    </r>
    <r>
      <rPr>
        <vertAlign val="superscript"/>
        <sz val="8"/>
        <rFont val="Arial"/>
        <family val="2"/>
        <charset val="238"/>
      </rPr>
      <t>2,3</t>
    </r>
  </si>
  <si>
    <r>
      <t>000X</t>
    </r>
    <r>
      <rPr>
        <vertAlign val="superscript"/>
        <sz val="8"/>
        <rFont val="Arial"/>
        <family val="2"/>
        <charset val="238"/>
      </rPr>
      <t>)2,3</t>
    </r>
  </si>
  <si>
    <r>
      <t>031X</t>
    </r>
    <r>
      <rPr>
        <vertAlign val="superscript"/>
        <sz val="8"/>
        <rFont val="Arial"/>
        <family val="2"/>
        <charset val="238"/>
      </rPr>
      <t>)2,3</t>
    </r>
  </si>
  <si>
    <r>
      <t>001X</t>
    </r>
    <r>
      <rPr>
        <vertAlign val="superscript"/>
        <sz val="10"/>
        <rFont val="Arial"/>
        <family val="2"/>
        <charset val="238"/>
      </rPr>
      <t>)</t>
    </r>
    <r>
      <rPr>
        <vertAlign val="superscript"/>
        <sz val="8"/>
        <rFont val="Arial"/>
        <family val="2"/>
        <charset val="238"/>
      </rPr>
      <t>2,3</t>
    </r>
  </si>
  <si>
    <t>x</t>
  </si>
  <si>
    <t>Při zpracování rozpisu schváleného rozpočtu je třeba dodržet závazné ukazatele schválené Zastupitelstvem Olomouckého kraje. Pouze z důvodů uvedených ve směrnici upravující vztahy OK a zřizovaných PO a vybrané povinnosti ředitelů PO je možno tyto závazné ukazatele překročit.  Tuto skutečnost uvede příspěvková organizace v komentáři.</t>
  </si>
  <si>
    <t xml:space="preserve">Uvedená směrnice má dopad do kategorií v oblasti účtu 511: </t>
  </si>
  <si>
    <t>Účet 511 - opravy a udržování nemovitého majetku do 100 tis. Kč (AU 034X, 004X) nahrazen účtem 511 - opravy a udržování nemovitého majetku do 200 tis. Kč (AU 034X, 004X) (viz Tabulka Hlavní činnost, Tabulka Doplňková činnost,  Tabulka Rekapitulace)</t>
  </si>
  <si>
    <t>Účet 511 - opravy a udržování nemovitého majetku od 100 tis. Kč do 500 tis. Kč (AU 030X, 000X) a nemovitého majetku nad 500 tis. Kč (AU 031X, 001X) nahrazen účtem 511 - opravy a udržování nemovitého majetku nad 200 tis. Kč (AU 030X, 031X, 000X, 001X) (viz Tabulka Hlavní činnost, Tabulka Doplňková činnost,  Tabulka Rekapitulace).</t>
  </si>
  <si>
    <t>příspěvek na provoz - plyn</t>
  </si>
  <si>
    <t>00311</t>
  </si>
  <si>
    <t>příspěvek na provoz - elektrická energie</t>
  </si>
  <si>
    <t>00312</t>
  </si>
  <si>
    <t>Závazný ukazatel limit spotřeby plynu</t>
  </si>
  <si>
    <t>Závazný ukazatel limit spotřeby el. energie</t>
  </si>
  <si>
    <t>Střední škola technická Mohelnice, 1. máje 667/2, Mohelnice 78985</t>
  </si>
  <si>
    <t>Změna ZOK 27. 6. 2022  UZ/10/46/2022. (původní název Střední škola technická a zemědělská Mohelnice)</t>
  </si>
  <si>
    <t>Po vybrání příslušného ORG (čtyřmístné číslo) ze seznamu budou údaje "Oblast poskytování služeb", "Název příspěvkové organizace", "Sídlo - adresa" a "IČ" automaticky vygenerovány.  V případě, že došlo ke změně názvu PO, adresy a tato skutečnost nebyla promítnuta do databáze PO je možno tuto skutečnost uvést  pod hlavičkou PO (viz Pozn.).Tyto údaje budou dále přeneseny do následujících tabulek v rámci poznámky.</t>
  </si>
  <si>
    <r>
      <t xml:space="preserve">Údaje opraveny k 10.10.2022 (poslední změna Zastup. 27.6.2022), </t>
    </r>
    <r>
      <rPr>
        <b/>
        <sz val="8"/>
        <color rgb="FF7030A0"/>
        <rFont val="Arial"/>
        <family val="2"/>
        <charset val="238"/>
      </rPr>
      <t>změna na základě upozornění PO 14.10.22</t>
    </r>
  </si>
  <si>
    <r>
      <t xml:space="preserve">Pöttingova </t>
    </r>
    <r>
      <rPr>
        <sz val="10"/>
        <color rgb="FF00B050"/>
        <rFont val="Arial"/>
        <family val="2"/>
        <charset val="238"/>
      </rPr>
      <t>624/</t>
    </r>
    <r>
      <rPr>
        <sz val="10"/>
        <color theme="1"/>
        <rFont val="Arial"/>
        <family val="2"/>
        <charset val="238"/>
      </rPr>
      <t>2, 77</t>
    </r>
    <r>
      <rPr>
        <sz val="10"/>
        <color rgb="FF7030A0"/>
        <rFont val="Arial"/>
        <family val="2"/>
        <charset val="238"/>
      </rPr>
      <t>9</t>
    </r>
    <r>
      <rPr>
        <sz val="10"/>
        <color theme="1"/>
        <rFont val="Arial"/>
        <family val="2"/>
        <charset val="238"/>
      </rPr>
      <t xml:space="preserve"> 00 Olomouc</t>
    </r>
  </si>
  <si>
    <r>
      <rPr>
        <b/>
        <sz val="9"/>
        <color rgb="FF00B050"/>
        <rFont val="Arial"/>
        <family val="2"/>
        <charset val="238"/>
      </rPr>
      <t>Změna v sídle PO, dle Rejstříku škol Zastupitelstvo 14.2.2022 -</t>
    </r>
    <r>
      <rPr>
        <sz val="9"/>
        <color rgb="FF00B050"/>
        <rFont val="Arial"/>
        <family val="2"/>
        <charset val="238"/>
      </rPr>
      <t xml:space="preserve">původní adresa Pöttingova 2, 771 00 Olomouc  - nové sídlo: 779 00 Olomouc, Pöttingova 624/2. </t>
    </r>
    <r>
      <rPr>
        <sz val="9"/>
        <color rgb="FF7030A0"/>
        <rFont val="Arial"/>
        <family val="2"/>
        <charset val="238"/>
      </rPr>
      <t>Na základě upozornění PO ze dne 14.10.2022 - opravena adresa, nebylo upraveno PSČ.</t>
    </r>
  </si>
  <si>
    <t>V případě, že došlo ke změně názvu PO, adresy a tato skutečnost nebyla promítnuta do databáze PO je možno tuto skutečnost uvést  pod hlavičkou PO (viz Pozn.). Tento údaj bude následně přenesen i do navazujících tabulek v rámci poznámky.</t>
  </si>
  <si>
    <t>06XX</t>
  </si>
  <si>
    <t>03XX</t>
  </si>
  <si>
    <t>04XX</t>
  </si>
  <si>
    <t>07XX</t>
  </si>
  <si>
    <t>08XX</t>
  </si>
  <si>
    <t>10.</t>
  </si>
  <si>
    <t>Směrnicí č. 3/2022, kterou  byla novelizovaná směrnice č.8/2022, došlo v návaznosti na rostoucí ceny energií příspěvkových organizací  k vyčlenění účelového příspěvku na úhradu spotřeby plynu příspěvkových organizací (UZ 00 311) a spotřeby elektrické energie (UZ 00 312). Jedná se o účelově určené finanční prostředky. V návaznosti na účelově určený příspěvek PO je ze strany zřizovatele stanoven pro PO i závazný ukazatel, a to limit spotřeby plynu a limit spotřeby elektrické energie</t>
  </si>
  <si>
    <t>Pozn. :</t>
  </si>
  <si>
    <r>
      <rPr>
        <vertAlign val="superscript"/>
        <sz val="10"/>
        <rFont val="Arial"/>
        <family val="2"/>
        <charset val="238"/>
      </rPr>
      <t>)1</t>
    </r>
    <r>
      <rPr>
        <sz val="10"/>
        <rFont val="Arial"/>
        <family val="2"/>
        <charset val="238"/>
      </rPr>
      <t xml:space="preserve"> Pro rozpis schváleného rozpočtu 2023 změna hranice ze 100 tis. Kč na 200 tis. Kč (viz list  Pokyny)</t>
    </r>
  </si>
  <si>
    <r>
      <rPr>
        <vertAlign val="superscript"/>
        <sz val="10"/>
        <rFont val="Arial"/>
        <family val="2"/>
        <charset val="238"/>
      </rPr>
      <t>)2</t>
    </r>
    <r>
      <rPr>
        <sz val="10"/>
        <rFont val="Arial"/>
        <family val="2"/>
        <charset val="238"/>
      </rPr>
      <t xml:space="preserve">  Pro rozpis schváleného rozpočtu 2023 změna hranice od 100 tis do 500 tis. Kč na jednotnou hranici nad 200 tis. Kč (viz list  Pokyny)</t>
    </r>
  </si>
  <si>
    <r>
      <rPr>
        <vertAlign val="superscript"/>
        <sz val="8"/>
        <rFont val="Arial"/>
        <family val="2"/>
        <charset val="238"/>
      </rPr>
      <t>)1</t>
    </r>
    <r>
      <rPr>
        <sz val="8"/>
        <rFont val="Arial"/>
        <family val="2"/>
        <charset val="238"/>
      </rPr>
      <t xml:space="preserve"> Pro rozpis schváleného  rozpočtu 2023 změna hranice ze 100 tis. Kč na 200 tis. Kč (viz list  Pokyny)</t>
    </r>
  </si>
  <si>
    <r>
      <rPr>
        <vertAlign val="superscript"/>
        <sz val="8"/>
        <rFont val="Arial"/>
        <family val="2"/>
        <charset val="238"/>
      </rPr>
      <t>)2</t>
    </r>
    <r>
      <rPr>
        <sz val="8"/>
        <rFont val="Arial"/>
        <family val="2"/>
        <charset val="238"/>
      </rPr>
      <t xml:space="preserve"> Pro rozpis schváleného rozpočtu 2023 změna hranice od 100 tis do 500 tis. Kč na jednotnou hranici nad 200 tis. Kč (viz list  Pokyny)</t>
    </r>
  </si>
  <si>
    <r>
      <rPr>
        <vertAlign val="superscript"/>
        <sz val="10"/>
        <rFont val="Arial"/>
        <family val="2"/>
        <charset val="238"/>
      </rPr>
      <t xml:space="preserve">)3 </t>
    </r>
    <r>
      <rPr>
        <sz val="10"/>
        <rFont val="Arial"/>
        <family val="2"/>
        <charset val="238"/>
      </rPr>
      <t xml:space="preserve"> Pro rozpis schváleného rozpočtu 2023kategorie opravy a udržování nemovitého majetku nad 500 tis. Kč zrušena a nahrazena jednotnou hranicí nad 200 tis. Kč (viz list Pokyny)</t>
    </r>
  </si>
  <si>
    <t xml:space="preserve">potraviny pro ostatní </t>
  </si>
  <si>
    <t>internet, poplatky za registraci domény</t>
  </si>
  <si>
    <t>stravování - věcná režie žáci</t>
  </si>
  <si>
    <t>archeologické výzkumy</t>
  </si>
  <si>
    <t>opravy -oblast školství, sociálních věcí, dopravy, kultury, zdravotnictví  (UZ 000 10, 00011, 00012, 00013, 00014)</t>
  </si>
  <si>
    <r>
      <t xml:space="preserve">nemovitého majetku nad 500 tis. Kč </t>
    </r>
    <r>
      <rPr>
        <vertAlign val="superscript"/>
        <sz val="10"/>
        <color theme="1"/>
        <rFont val="Arial CE"/>
        <charset val="238"/>
      </rPr>
      <t>)3</t>
    </r>
  </si>
  <si>
    <r>
      <rPr>
        <vertAlign val="superscript"/>
        <sz val="8"/>
        <rFont val="Arial"/>
        <family val="2"/>
        <charset val="238"/>
      </rPr>
      <t>)3</t>
    </r>
    <r>
      <rPr>
        <sz val="8"/>
        <rFont val="Arial"/>
        <family val="2"/>
        <charset val="238"/>
      </rPr>
      <t xml:space="preserve"> Pro rozpis schváleného  rozpočtu 2023  kategorie opravy a udržování nemovitého majetku nad 500 tis. Kč zrušena a nahrazena jednotnou hranicí nad 200 tis. Kč (viz list Pokyny)</t>
    </r>
  </si>
  <si>
    <r>
      <t xml:space="preserve">nemovitého majetku do 200 tis. Kč </t>
    </r>
    <r>
      <rPr>
        <vertAlign val="superscript"/>
        <sz val="10"/>
        <rFont val="Arial CE"/>
        <charset val="238"/>
      </rPr>
      <t>)1</t>
    </r>
  </si>
  <si>
    <r>
      <t>nemovitého majetku nad 200 tis. Kč</t>
    </r>
    <r>
      <rPr>
        <vertAlign val="superscript"/>
        <sz val="10"/>
        <rFont val="Arial CE"/>
        <charset val="238"/>
      </rPr>
      <t xml:space="preserve"> )2</t>
    </r>
  </si>
  <si>
    <r>
      <t xml:space="preserve">  030X </t>
    </r>
    <r>
      <rPr>
        <vertAlign val="superscript"/>
        <sz val="10"/>
        <rFont val="Arial"/>
        <family val="2"/>
        <charset val="238"/>
      </rPr>
      <t>)2,3</t>
    </r>
  </si>
  <si>
    <r>
      <t xml:space="preserve">nemovitého majetku nad 500 tis. Kč </t>
    </r>
    <r>
      <rPr>
        <vertAlign val="superscript"/>
        <sz val="10"/>
        <rFont val="Arial CE"/>
        <charset val="238"/>
      </rPr>
      <t>)3</t>
    </r>
  </si>
  <si>
    <r>
      <t xml:space="preserve">  031X </t>
    </r>
    <r>
      <rPr>
        <vertAlign val="superscript"/>
        <sz val="10"/>
        <rFont val="Arial"/>
        <family val="2"/>
        <charset val="238"/>
      </rPr>
      <t>)2,3</t>
    </r>
  </si>
  <si>
    <t>11.</t>
  </si>
  <si>
    <t>U příspěvkových organizací z oblasti sociální a dopravy bylo ORJ pro rok 2023 rozšířeno o  další ORJ, a to o ostatní nespecifikované činnosti - hlavní činnost  a  ostatní činnosti - doplňková činnost.</t>
  </si>
  <si>
    <t xml:space="preserve">LNP </t>
  </si>
  <si>
    <t xml:space="preserve">RHB </t>
  </si>
  <si>
    <t xml:space="preserve">PNE </t>
  </si>
  <si>
    <t xml:space="preserve">Ošetřovatelská lůžka </t>
  </si>
  <si>
    <t xml:space="preserve">Sociální hospitalizace </t>
  </si>
  <si>
    <t xml:space="preserve">Komplement </t>
  </si>
  <si>
    <t xml:space="preserve">Ambulance </t>
  </si>
  <si>
    <t>0051</t>
  </si>
  <si>
    <t>0052</t>
  </si>
  <si>
    <t>0053</t>
  </si>
  <si>
    <t>0054</t>
  </si>
  <si>
    <t>0055</t>
  </si>
  <si>
    <t>0056</t>
  </si>
  <si>
    <t>0057</t>
  </si>
  <si>
    <t>Ing. Eva Podvolecká</t>
  </si>
  <si>
    <t>podvolecka@olupaseka.cz</t>
  </si>
  <si>
    <t>MUDr. Zdenka Polzerová, MBA</t>
  </si>
  <si>
    <t>Provozování vodovodů a kanalizací a úprava a rozvod vody</t>
  </si>
  <si>
    <t>Velkoobchod a maloobchod</t>
  </si>
  <si>
    <t>Technická činnost v dopravě</t>
  </si>
  <si>
    <t>Realitní činnost, správa a údržba nemovitostí</t>
  </si>
  <si>
    <t>Pronájem a půjčování věcí movitých</t>
  </si>
  <si>
    <t>Provozování kulturně - vzdělávaích zařízení</t>
  </si>
  <si>
    <t>Ubytovací služby</t>
  </si>
  <si>
    <t>Výroba, obchod a služby jinde  nezařazené</t>
  </si>
  <si>
    <t>Hostinská činnost</t>
  </si>
  <si>
    <t>Masérské, rekondiční a regenerační služby</t>
  </si>
  <si>
    <t>Čištění a praní textilu a oděvů</t>
  </si>
  <si>
    <t>Služby v laboratoři pro veter.lékaře</t>
  </si>
  <si>
    <t>Poradenská a konzultační činnost</t>
  </si>
  <si>
    <t>účet 501 Spotřeba materiálu - Ostatní</t>
  </si>
  <si>
    <t xml:space="preserve">Na tento účet účtujeme nákup ústavního prádla pro pacienty - ložní prádlo, pyžama. </t>
  </si>
  <si>
    <t>účet 518 Ostatní služby -  Ostatní</t>
  </si>
  <si>
    <t>Na tomto účtu jsou náklady na následující služby (výčet nejvýznamnějších položek):</t>
  </si>
  <si>
    <t>odhad</t>
  </si>
  <si>
    <t>auditorské služby</t>
  </si>
  <si>
    <t>Ubytování v rámci školení + strava</t>
  </si>
  <si>
    <t>Filmová dezimetrie</t>
  </si>
  <si>
    <t xml:space="preserve">Převoz zesnulého </t>
  </si>
  <si>
    <t>Přeprava pacientů</t>
  </si>
  <si>
    <t>Přezutí pneumatik + mytí vozu</t>
  </si>
  <si>
    <t>Radiační ochrana</t>
  </si>
  <si>
    <t>Deratizační a desinsekční práce</t>
  </si>
  <si>
    <t>Sterilizace</t>
  </si>
  <si>
    <t>Měření emisí</t>
  </si>
  <si>
    <t>SAK a SEKK</t>
  </si>
  <si>
    <t>Přeúčtování kráceného odpočtu DPH</t>
  </si>
  <si>
    <t>Parkovné</t>
  </si>
  <si>
    <t>NESS Czech - uveřejnění formuláře</t>
  </si>
  <si>
    <t>Ostatní drobné služby</t>
  </si>
  <si>
    <t>Celkem za hlavní položky</t>
  </si>
  <si>
    <t>V rozpočtu máme i rezervu na nepravidelné, neopakující se ostatní služby.</t>
  </si>
  <si>
    <t>Např.:</t>
  </si>
  <si>
    <t>Laboratoř - agregované výkony</t>
  </si>
  <si>
    <t>FN Olomouc - agregované výkony</t>
  </si>
  <si>
    <t>Stř.nemocniční - agergované výkony</t>
  </si>
  <si>
    <t>………………………………………………………………………………</t>
  </si>
  <si>
    <t>Vyhotovila: Ing. Eva Podvolecká</t>
  </si>
  <si>
    <t>vedoucí ekonomického a personálního oddělení</t>
  </si>
  <si>
    <t>Schválila: MUDr. Zdenka Polzerová,MBA</t>
  </si>
  <si>
    <t>ředitelka OLÚ Paseka</t>
  </si>
  <si>
    <t>Komentář k rozpočtu na rok 2023</t>
  </si>
  <si>
    <t>Na účet ostatní služby účtujeme i placené zdravotní služby pro pacienty - cca 250 tis. Kč</t>
  </si>
  <si>
    <t>Čištění nádrží ČOV + odpadů + odvod kalů</t>
  </si>
  <si>
    <t>Hudební vystoupení pro pacienty</t>
  </si>
  <si>
    <t>Dodání a montáž žaluzií</t>
  </si>
  <si>
    <t>Vyčištění a dezinfekce klimatizace</t>
  </si>
  <si>
    <t>V Pasece dne: 13.2.2023</t>
  </si>
</sst>
</file>

<file path=xl/styles.xml><?xml version="1.0" encoding="utf-8"?>
<styleSheet xmlns="http://schemas.openxmlformats.org/spreadsheetml/2006/main" xmlns:mc="http://schemas.openxmlformats.org/markup-compatibility/2006" xmlns:x14ac="http://schemas.microsoft.com/office/spreadsheetml/2009/9/ac" mc:Ignorable="x14ac">
  <fonts count="102" x14ac:knownFonts="1">
    <font>
      <sz val="11"/>
      <color theme="1"/>
      <name val="Calibri"/>
      <family val="2"/>
      <charset val="238"/>
      <scheme val="minor"/>
    </font>
    <font>
      <sz val="11"/>
      <color theme="1"/>
      <name val="Arial"/>
      <family val="2"/>
      <charset val="238"/>
    </font>
    <font>
      <sz val="10"/>
      <name val="Arial"/>
      <family val="2"/>
      <charset val="238"/>
    </font>
    <font>
      <b/>
      <sz val="12"/>
      <name val="Arial"/>
      <family val="2"/>
      <charset val="238"/>
    </font>
    <font>
      <b/>
      <sz val="10"/>
      <name val="Arial"/>
      <family val="2"/>
      <charset val="238"/>
    </font>
    <font>
      <sz val="12"/>
      <color indexed="8"/>
      <name val="Arial"/>
      <family val="2"/>
      <charset val="238"/>
    </font>
    <font>
      <b/>
      <sz val="12"/>
      <color indexed="8"/>
      <name val="Arial"/>
      <family val="2"/>
      <charset val="238"/>
    </font>
    <font>
      <b/>
      <sz val="36"/>
      <color indexed="8"/>
      <name val="Arial"/>
      <family val="2"/>
      <charset val="238"/>
    </font>
    <font>
      <b/>
      <sz val="16"/>
      <color indexed="8"/>
      <name val="Arial"/>
      <family val="2"/>
      <charset val="238"/>
    </font>
    <font>
      <b/>
      <sz val="18"/>
      <color indexed="8"/>
      <name val="Arial"/>
      <family val="2"/>
      <charset val="238"/>
    </font>
    <font>
      <b/>
      <sz val="14"/>
      <color indexed="8"/>
      <name val="Arial"/>
      <family val="2"/>
      <charset val="238"/>
    </font>
    <font>
      <b/>
      <sz val="24"/>
      <color indexed="8"/>
      <name val="Arial"/>
      <family val="2"/>
      <charset val="238"/>
    </font>
    <font>
      <b/>
      <sz val="11"/>
      <color indexed="8"/>
      <name val="Calibri"/>
      <family val="2"/>
      <charset val="238"/>
    </font>
    <font>
      <sz val="16"/>
      <name val="Arial"/>
      <family val="2"/>
      <charset val="238"/>
    </font>
    <font>
      <b/>
      <sz val="11"/>
      <name val="Arial"/>
      <family val="2"/>
      <charset val="238"/>
    </font>
    <font>
      <b/>
      <sz val="16"/>
      <name val="Arial"/>
      <family val="2"/>
      <charset val="238"/>
    </font>
    <font>
      <sz val="8"/>
      <name val="Arial"/>
      <family val="2"/>
      <charset val="238"/>
    </font>
    <font>
      <b/>
      <sz val="11"/>
      <color indexed="8"/>
      <name val="Arial"/>
      <family val="2"/>
      <charset val="238"/>
    </font>
    <font>
      <sz val="10"/>
      <color indexed="8"/>
      <name val="Arial"/>
      <family val="2"/>
      <charset val="238"/>
    </font>
    <font>
      <sz val="10"/>
      <color indexed="8"/>
      <name val="Arial CE"/>
      <charset val="238"/>
    </font>
    <font>
      <sz val="10"/>
      <name val="Arial CE"/>
      <charset val="238"/>
    </font>
    <font>
      <b/>
      <sz val="8"/>
      <name val="Arial"/>
      <family val="2"/>
      <charset val="238"/>
    </font>
    <font>
      <b/>
      <sz val="14"/>
      <name val="Arial"/>
      <family val="2"/>
      <charset val="238"/>
    </font>
    <font>
      <b/>
      <sz val="26"/>
      <name val="Arial"/>
      <family val="2"/>
      <charset val="238"/>
    </font>
    <font>
      <sz val="11"/>
      <color indexed="8"/>
      <name val="Arial"/>
      <family val="2"/>
      <charset val="238"/>
    </font>
    <font>
      <b/>
      <sz val="12"/>
      <color indexed="8"/>
      <name val="Calibri"/>
      <family val="2"/>
      <charset val="238"/>
    </font>
    <font>
      <sz val="10"/>
      <color indexed="8"/>
      <name val="Calibri"/>
      <family val="2"/>
      <charset val="238"/>
    </font>
    <font>
      <sz val="11"/>
      <color indexed="10"/>
      <name val="Calibri"/>
      <family val="2"/>
      <charset val="238"/>
    </font>
    <font>
      <sz val="22"/>
      <color indexed="8"/>
      <name val="Arial"/>
      <family val="2"/>
      <charset val="238"/>
    </font>
    <font>
      <sz val="16"/>
      <color indexed="8"/>
      <name val="Arial"/>
      <family val="2"/>
      <charset val="238"/>
    </font>
    <font>
      <b/>
      <sz val="20"/>
      <name val="Arial"/>
      <family val="2"/>
      <charset val="238"/>
    </font>
    <font>
      <b/>
      <sz val="7"/>
      <name val="Arial"/>
      <family val="2"/>
      <charset val="238"/>
    </font>
    <font>
      <sz val="10"/>
      <name val="Calibri"/>
      <family val="2"/>
      <charset val="238"/>
    </font>
    <font>
      <sz val="11"/>
      <name val="Calibri"/>
      <family val="2"/>
      <charset val="238"/>
    </font>
    <font>
      <b/>
      <i/>
      <sz val="18"/>
      <color indexed="8"/>
      <name val="Arial"/>
      <family val="2"/>
      <charset val="238"/>
    </font>
    <font>
      <sz val="11"/>
      <name val="Arial"/>
      <family val="2"/>
      <charset val="238"/>
    </font>
    <font>
      <sz val="10"/>
      <color indexed="10"/>
      <name val="Arial CE"/>
      <charset val="238"/>
    </font>
    <font>
      <sz val="11"/>
      <color indexed="10"/>
      <name val="Arial"/>
      <family val="2"/>
      <charset val="238"/>
    </font>
    <font>
      <b/>
      <sz val="11"/>
      <color indexed="10"/>
      <name val="Arial"/>
      <family val="2"/>
      <charset val="238"/>
    </font>
    <font>
      <sz val="12"/>
      <color theme="1"/>
      <name val="Arial"/>
      <family val="2"/>
      <charset val="238"/>
    </font>
    <font>
      <b/>
      <sz val="10"/>
      <color indexed="8"/>
      <name val="Calibri"/>
      <family val="2"/>
      <charset val="238"/>
    </font>
    <font>
      <b/>
      <sz val="11"/>
      <color theme="1"/>
      <name val="Calibri"/>
      <family val="2"/>
      <charset val="238"/>
      <scheme val="minor"/>
    </font>
    <font>
      <sz val="11"/>
      <name val="Calibri"/>
      <family val="2"/>
      <charset val="238"/>
      <scheme val="minor"/>
    </font>
    <font>
      <sz val="10"/>
      <color theme="1"/>
      <name val="Calibri"/>
      <family val="2"/>
      <charset val="238"/>
      <scheme val="minor"/>
    </font>
    <font>
      <b/>
      <sz val="10"/>
      <color theme="1"/>
      <name val="Calibri"/>
      <family val="2"/>
      <charset val="238"/>
      <scheme val="minor"/>
    </font>
    <font>
      <sz val="10"/>
      <name val="Calibri"/>
      <family val="2"/>
      <charset val="238"/>
      <scheme val="minor"/>
    </font>
    <font>
      <b/>
      <sz val="10"/>
      <name val="Calibri"/>
      <family val="2"/>
      <charset val="238"/>
    </font>
    <font>
      <b/>
      <sz val="10"/>
      <name val="Calibri"/>
      <family val="2"/>
      <charset val="238"/>
      <scheme val="minor"/>
    </font>
    <font>
      <sz val="18"/>
      <color theme="1"/>
      <name val="Calibri"/>
      <family val="2"/>
      <charset val="238"/>
      <scheme val="minor"/>
    </font>
    <font>
      <b/>
      <u/>
      <sz val="10"/>
      <color rgb="FFFF0000"/>
      <name val="Calibri"/>
      <family val="2"/>
      <charset val="238"/>
    </font>
    <font>
      <b/>
      <sz val="10"/>
      <color rgb="FFFF0000"/>
      <name val="Calibri"/>
      <family val="2"/>
      <charset val="238"/>
    </font>
    <font>
      <sz val="10"/>
      <color rgb="FFFF0000"/>
      <name val="Calibri"/>
      <family val="2"/>
      <charset val="238"/>
    </font>
    <font>
      <sz val="12"/>
      <color rgb="FF000000"/>
      <name val="Arial"/>
      <family val="2"/>
      <charset val="238"/>
    </font>
    <font>
      <sz val="11"/>
      <color rgb="FFFF0000"/>
      <name val="Calibri"/>
      <family val="2"/>
      <charset val="238"/>
      <scheme val="minor"/>
    </font>
    <font>
      <sz val="11"/>
      <color theme="1"/>
      <name val="Calibri"/>
      <family val="2"/>
      <charset val="238"/>
      <scheme val="minor"/>
    </font>
    <font>
      <b/>
      <sz val="12"/>
      <color theme="1"/>
      <name val="Arial"/>
      <family val="2"/>
      <charset val="238"/>
    </font>
    <font>
      <b/>
      <sz val="11"/>
      <color theme="1"/>
      <name val="Arial"/>
      <family val="2"/>
      <charset val="238"/>
    </font>
    <font>
      <sz val="11"/>
      <color theme="1"/>
      <name val="Arial"/>
      <family val="2"/>
      <charset val="238"/>
    </font>
    <font>
      <sz val="12"/>
      <name val="Arial"/>
      <family val="2"/>
      <charset val="238"/>
    </font>
    <font>
      <sz val="9"/>
      <name val="Arial"/>
      <family val="2"/>
      <charset val="238"/>
    </font>
    <font>
      <sz val="10"/>
      <color theme="1"/>
      <name val="Arial"/>
      <family val="2"/>
      <charset val="238"/>
    </font>
    <font>
      <sz val="12"/>
      <color rgb="FFFF0000"/>
      <name val="Arial"/>
      <family val="2"/>
      <charset val="238"/>
    </font>
    <font>
      <sz val="9"/>
      <color rgb="FFFF0000"/>
      <name val="Arial"/>
      <family val="2"/>
      <charset val="238"/>
    </font>
    <font>
      <sz val="10"/>
      <color rgb="FFFF0000"/>
      <name val="Arial"/>
      <family val="2"/>
      <charset val="238"/>
    </font>
    <font>
      <sz val="8"/>
      <color rgb="FFFF0000"/>
      <name val="Arial"/>
      <family val="2"/>
      <charset val="238"/>
    </font>
    <font>
      <sz val="9"/>
      <color theme="1"/>
      <name val="Arial"/>
      <family val="2"/>
      <charset val="238"/>
    </font>
    <font>
      <sz val="18"/>
      <color theme="1"/>
      <name val="Arial"/>
      <family val="2"/>
      <charset val="238"/>
    </font>
    <font>
      <sz val="10"/>
      <color rgb="FF00B050"/>
      <name val="Arial"/>
      <family val="2"/>
      <charset val="238"/>
    </font>
    <font>
      <sz val="9"/>
      <color rgb="FF00B050"/>
      <name val="Arial"/>
      <family val="2"/>
      <charset val="238"/>
    </font>
    <font>
      <b/>
      <sz val="9"/>
      <color rgb="FF00B050"/>
      <name val="Arial"/>
      <family val="2"/>
      <charset val="238"/>
    </font>
    <font>
      <sz val="11"/>
      <color rgb="FF0070C0"/>
      <name val="Arial"/>
      <family val="2"/>
      <charset val="238"/>
    </font>
    <font>
      <b/>
      <sz val="9"/>
      <color rgb="FF0070C0"/>
      <name val="Arial"/>
      <family val="2"/>
      <charset val="238"/>
    </font>
    <font>
      <sz val="9"/>
      <color rgb="FF0070C0"/>
      <name val="Arial"/>
      <family val="2"/>
      <charset val="238"/>
    </font>
    <font>
      <sz val="11"/>
      <color rgb="FF00B050"/>
      <name val="Arial"/>
      <family val="2"/>
      <charset val="238"/>
    </font>
    <font>
      <b/>
      <sz val="9"/>
      <color theme="3"/>
      <name val="Arial"/>
      <family val="2"/>
      <charset val="238"/>
    </font>
    <font>
      <sz val="9"/>
      <color theme="3"/>
      <name val="Arial"/>
      <family val="2"/>
      <charset val="238"/>
    </font>
    <font>
      <sz val="10"/>
      <color rgb="FF0070C0"/>
      <name val="Arial"/>
      <family val="2"/>
      <charset val="238"/>
    </font>
    <font>
      <sz val="8"/>
      <color rgb="FF00B050"/>
      <name val="Arial"/>
      <family val="2"/>
      <charset val="238"/>
    </font>
    <font>
      <sz val="8"/>
      <color rgb="FFFF0000"/>
      <name val="Calibri"/>
      <family val="2"/>
      <charset val="238"/>
      <scheme val="minor"/>
    </font>
    <font>
      <b/>
      <sz val="8"/>
      <color rgb="FFFF0000"/>
      <name val="Arial"/>
      <family val="2"/>
      <charset val="238"/>
    </font>
    <font>
      <b/>
      <sz val="8"/>
      <color rgb="FF00B050"/>
      <name val="Arial"/>
      <family val="2"/>
      <charset val="238"/>
    </font>
    <font>
      <b/>
      <sz val="10"/>
      <color rgb="FF7030A0"/>
      <name val="Arial"/>
      <family val="2"/>
      <charset val="238"/>
    </font>
    <font>
      <sz val="11"/>
      <color theme="7"/>
      <name val="Arial"/>
      <family val="2"/>
      <charset val="238"/>
    </font>
    <font>
      <b/>
      <sz val="8"/>
      <color rgb="FF7030A0"/>
      <name val="Arial"/>
      <family val="2"/>
      <charset val="238"/>
    </font>
    <font>
      <sz val="10"/>
      <color theme="7"/>
      <name val="Arial"/>
      <family val="2"/>
      <charset val="238"/>
    </font>
    <font>
      <sz val="9"/>
      <color rgb="FFFF0000"/>
      <name val="Calibri"/>
      <family val="2"/>
      <charset val="238"/>
      <scheme val="minor"/>
    </font>
    <font>
      <b/>
      <sz val="9"/>
      <color rgb="FF7030A0"/>
      <name val="Arial"/>
      <family val="2"/>
      <charset val="238"/>
    </font>
    <font>
      <b/>
      <sz val="10"/>
      <color theme="9"/>
      <name val="Arial"/>
      <family val="2"/>
      <charset val="238"/>
    </font>
    <font>
      <sz val="10"/>
      <color theme="1"/>
      <name val="Arial CE"/>
      <charset val="238"/>
    </font>
    <font>
      <vertAlign val="superscript"/>
      <sz val="10"/>
      <color theme="1"/>
      <name val="Arial CE"/>
      <charset val="238"/>
    </font>
    <font>
      <vertAlign val="superscript"/>
      <sz val="10"/>
      <name val="Arial"/>
      <family val="2"/>
      <charset val="238"/>
    </font>
    <font>
      <vertAlign val="superscript"/>
      <sz val="8"/>
      <name val="Arial"/>
      <family val="2"/>
      <charset val="238"/>
    </font>
    <font>
      <sz val="10"/>
      <color rgb="FF7030A0"/>
      <name val="Arial"/>
      <family val="2"/>
      <charset val="238"/>
    </font>
    <font>
      <sz val="9"/>
      <color rgb="FF7030A0"/>
      <name val="Arial"/>
      <family val="2"/>
      <charset val="238"/>
    </font>
    <font>
      <strike/>
      <sz val="10"/>
      <color rgb="FFFF0000"/>
      <name val="Arial"/>
      <family val="2"/>
      <charset val="238"/>
    </font>
    <font>
      <vertAlign val="superscript"/>
      <sz val="10"/>
      <name val="Arial CE"/>
      <charset val="238"/>
    </font>
    <font>
      <strike/>
      <sz val="10"/>
      <name val="Arial"/>
      <family val="2"/>
      <charset val="238"/>
    </font>
    <font>
      <b/>
      <sz val="14"/>
      <color theme="1"/>
      <name val="Calibri"/>
      <family val="2"/>
      <charset val="238"/>
      <scheme val="minor"/>
    </font>
    <font>
      <b/>
      <u/>
      <sz val="12"/>
      <color theme="1"/>
      <name val="Calibri"/>
      <family val="2"/>
      <charset val="238"/>
      <scheme val="minor"/>
    </font>
    <font>
      <sz val="12"/>
      <color theme="1"/>
      <name val="Calibri"/>
      <family val="2"/>
      <charset val="238"/>
      <scheme val="minor"/>
    </font>
    <font>
      <sz val="12"/>
      <name val="Calibri"/>
      <family val="2"/>
      <charset val="238"/>
      <scheme val="minor"/>
    </font>
    <font>
      <b/>
      <sz val="12"/>
      <color theme="1"/>
      <name val="Calibri"/>
      <family val="2"/>
      <charset val="238"/>
      <scheme val="minor"/>
    </font>
  </fonts>
  <fills count="13">
    <fill>
      <patternFill patternType="none"/>
    </fill>
    <fill>
      <patternFill patternType="gray125"/>
    </fill>
    <fill>
      <patternFill patternType="solid">
        <fgColor indexed="9"/>
        <bgColor indexed="64"/>
      </patternFill>
    </fill>
    <fill>
      <patternFill patternType="solid">
        <fgColor rgb="FFC4BD97"/>
        <bgColor indexed="64"/>
      </patternFill>
    </fill>
    <fill>
      <patternFill patternType="solid">
        <fgColor theme="2" tint="-0.249977111117893"/>
        <bgColor indexed="64"/>
      </patternFill>
    </fill>
    <fill>
      <patternFill patternType="solid">
        <fgColor theme="0"/>
        <bgColor indexed="64"/>
      </patternFill>
    </fill>
    <fill>
      <patternFill patternType="solid">
        <fgColor rgb="FFEAF3FA"/>
        <bgColor indexed="64"/>
      </patternFill>
    </fill>
    <fill>
      <patternFill patternType="solid">
        <fgColor theme="0" tint="-4.9989318521683403E-2"/>
        <bgColor indexed="64"/>
      </patternFill>
    </fill>
    <fill>
      <patternFill patternType="solid">
        <fgColor theme="0" tint="-4.9989318521683403E-2"/>
        <bgColor indexed="26"/>
      </patternFill>
    </fill>
    <fill>
      <patternFill patternType="solid">
        <fgColor theme="0" tint="-0.14996795556505021"/>
        <bgColor indexed="64"/>
      </patternFill>
    </fill>
    <fill>
      <patternFill patternType="solid">
        <fgColor theme="0" tint="-0.14996795556505021"/>
        <bgColor indexed="26"/>
      </patternFill>
    </fill>
    <fill>
      <patternFill patternType="solid">
        <fgColor theme="0" tint="-0.14999847407452621"/>
        <bgColor indexed="64"/>
      </patternFill>
    </fill>
    <fill>
      <patternFill patternType="solid">
        <fgColor rgb="FF93DBFF"/>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8"/>
      </top>
      <bottom style="medium">
        <color indexed="64"/>
      </bottom>
      <diagonal/>
    </border>
    <border>
      <left/>
      <right/>
      <top style="thick">
        <color indexed="64"/>
      </top>
      <bottom/>
      <diagonal/>
    </border>
    <border>
      <left style="thick">
        <color indexed="64"/>
      </left>
      <right/>
      <top/>
      <bottom/>
      <diagonal/>
    </border>
    <border>
      <left/>
      <right/>
      <top/>
      <bottom style="thick">
        <color indexed="64"/>
      </bottom>
      <diagonal/>
    </border>
    <border>
      <left/>
      <right style="thick">
        <color indexed="64"/>
      </right>
      <top/>
      <bottom/>
      <diagonal/>
    </border>
    <border>
      <left style="thick">
        <color indexed="64"/>
      </left>
      <right/>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right style="thick">
        <color indexed="64"/>
      </right>
      <top style="double">
        <color indexed="64"/>
      </top>
      <bottom style="double">
        <color indexed="64"/>
      </bottom>
      <diagonal/>
    </border>
    <border>
      <left/>
      <right style="thick">
        <color indexed="64"/>
      </right>
      <top/>
      <bottom style="thick">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thin">
        <color indexed="64"/>
      </left>
      <right style="thin">
        <color indexed="64"/>
      </right>
      <top/>
      <bottom style="thin">
        <color indexed="8"/>
      </bottom>
      <diagonal/>
    </border>
    <border>
      <left/>
      <right style="thin">
        <color indexed="64"/>
      </right>
      <top/>
      <bottom style="thin">
        <color indexed="8"/>
      </bottom>
      <diagonal/>
    </border>
    <border>
      <left/>
      <right style="thick">
        <color indexed="64"/>
      </right>
      <top/>
      <bottom style="thin">
        <color indexed="8"/>
      </bottom>
      <diagonal/>
    </border>
    <border>
      <left style="thin">
        <color indexed="64"/>
      </left>
      <right style="thin">
        <color indexed="64"/>
      </right>
      <top style="thin">
        <color indexed="8"/>
      </top>
      <bottom style="medium">
        <color indexed="64"/>
      </bottom>
      <diagonal/>
    </border>
    <border>
      <left/>
      <right style="thick">
        <color indexed="64"/>
      </right>
      <top style="thin">
        <color indexed="8"/>
      </top>
      <bottom style="medium">
        <color indexed="64"/>
      </bottom>
      <diagonal/>
    </border>
    <border>
      <left/>
      <right style="thick">
        <color indexed="64"/>
      </right>
      <top style="thick">
        <color indexed="64"/>
      </top>
      <bottom/>
      <diagonal/>
    </border>
    <border>
      <left/>
      <right/>
      <top/>
      <bottom style="thin">
        <color indexed="8"/>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ck">
        <color indexed="64"/>
      </right>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double">
        <color indexed="64"/>
      </top>
      <bottom style="double">
        <color indexed="64"/>
      </bottom>
      <diagonal/>
    </border>
    <border>
      <left style="thick">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ck">
        <color indexed="64"/>
      </left>
      <right/>
      <top/>
      <bottom style="thin">
        <color indexed="8"/>
      </bottom>
      <diagonal/>
    </border>
    <border>
      <left style="thick">
        <color indexed="64"/>
      </left>
      <right style="thin">
        <color indexed="64"/>
      </right>
      <top/>
      <bottom style="thin">
        <color indexed="8"/>
      </bottom>
      <diagonal/>
    </border>
    <border>
      <left style="thick">
        <color indexed="64"/>
      </left>
      <right style="thin">
        <color indexed="64"/>
      </right>
      <top style="thin">
        <color indexed="8"/>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right style="thick">
        <color indexed="64"/>
      </right>
      <top/>
      <bottom style="double">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top style="double">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right style="thick">
        <color indexed="64"/>
      </right>
      <top style="thin">
        <color indexed="64"/>
      </top>
      <bottom/>
      <diagonal/>
    </border>
    <border>
      <left/>
      <right style="thin">
        <color indexed="64"/>
      </right>
      <top style="thin">
        <color indexed="64"/>
      </top>
      <bottom style="double">
        <color indexed="64"/>
      </bottom>
      <diagonal/>
    </border>
    <border>
      <left/>
      <right/>
      <top style="thin">
        <color indexed="64"/>
      </top>
      <bottom/>
      <diagonal/>
    </border>
    <border>
      <left/>
      <right/>
      <top/>
      <bottom style="double">
        <color indexed="64"/>
      </bottom>
      <diagonal/>
    </border>
    <border>
      <left style="thin">
        <color indexed="64"/>
      </left>
      <right style="thick">
        <color indexed="64"/>
      </right>
      <top/>
      <bottom style="double">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top style="thick">
        <color indexed="64"/>
      </top>
      <bottom/>
      <diagonal/>
    </border>
    <border>
      <left style="thick">
        <color indexed="64"/>
      </left>
      <right style="thin">
        <color indexed="64"/>
      </right>
      <top style="thin">
        <color indexed="64"/>
      </top>
      <bottom style="medium">
        <color indexed="64"/>
      </bottom>
      <diagonal/>
    </border>
    <border>
      <left style="thick">
        <color indexed="64"/>
      </left>
      <right/>
      <top style="thick">
        <color indexed="8"/>
      </top>
      <bottom style="thick">
        <color indexed="64"/>
      </bottom>
      <diagonal/>
    </border>
    <border>
      <left/>
      <right/>
      <top style="thick">
        <color indexed="8"/>
      </top>
      <bottom style="thick">
        <color indexed="64"/>
      </bottom>
      <diagonal/>
    </border>
    <border>
      <left/>
      <right style="thick">
        <color indexed="64"/>
      </right>
      <top style="thick">
        <color indexed="8"/>
      </top>
      <bottom style="thick">
        <color indexed="64"/>
      </bottom>
      <diagonal/>
    </border>
    <border>
      <left style="thick">
        <color indexed="64"/>
      </left>
      <right style="thin">
        <color indexed="64"/>
      </right>
      <top/>
      <bottom style="double">
        <color indexed="64"/>
      </bottom>
      <diagonal/>
    </border>
    <border>
      <left style="thick">
        <color indexed="64"/>
      </left>
      <right/>
      <top/>
      <bottom style="double">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style="medium">
        <color indexed="64"/>
      </bottom>
      <diagonal/>
    </border>
    <border>
      <left style="thick">
        <color indexed="64"/>
      </left>
      <right/>
      <top style="thick">
        <color indexed="64"/>
      </top>
      <bottom style="thin">
        <color indexed="64"/>
      </bottom>
      <diagonal/>
    </border>
    <border>
      <left style="medium">
        <color indexed="64"/>
      </left>
      <right/>
      <top style="thick">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top/>
      <bottom style="double">
        <color indexed="64"/>
      </bottom>
      <diagonal/>
    </border>
    <border>
      <left style="medium">
        <color indexed="64"/>
      </left>
      <right/>
      <top/>
      <bottom/>
      <diagonal/>
    </border>
    <border>
      <left style="thick">
        <color indexed="64"/>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ck">
        <color indexed="64"/>
      </right>
      <top style="hair">
        <color indexed="64"/>
      </top>
      <bottom style="hair">
        <color indexed="64"/>
      </bottom>
      <diagonal/>
    </border>
    <border>
      <left style="medium">
        <color indexed="64"/>
      </left>
      <right/>
      <top/>
      <bottom style="thick">
        <color indexed="64"/>
      </bottom>
      <diagonal/>
    </border>
    <border>
      <left style="thin">
        <color indexed="64"/>
      </left>
      <right/>
      <top/>
      <bottom style="thick">
        <color indexed="64"/>
      </bottom>
      <diagonal/>
    </border>
    <border>
      <left style="thin">
        <color auto="1"/>
      </left>
      <right style="thin">
        <color auto="1"/>
      </right>
      <top/>
      <bottom style="thick">
        <color auto="1"/>
      </bottom>
      <diagonal/>
    </border>
    <border>
      <left/>
      <right style="thick">
        <color indexed="64"/>
      </right>
      <top/>
      <bottom style="thick">
        <color indexed="64"/>
      </bottom>
      <diagonal/>
    </border>
    <border>
      <left/>
      <right/>
      <top style="double">
        <color auto="1"/>
      </top>
      <bottom/>
      <diagonal/>
    </border>
    <border>
      <left/>
      <right style="thick">
        <color indexed="64"/>
      </right>
      <top style="double">
        <color auto="1"/>
      </top>
      <bottom/>
      <diagonal/>
    </border>
    <border>
      <left style="thick">
        <color auto="1"/>
      </left>
      <right/>
      <top style="double">
        <color auto="1"/>
      </top>
      <bottom/>
      <diagonal/>
    </border>
    <border>
      <left style="thin">
        <color indexed="64"/>
      </left>
      <right/>
      <top style="thick">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2" fillId="0" borderId="0"/>
    <xf numFmtId="0" fontId="2" fillId="0" borderId="0"/>
    <xf numFmtId="0" fontId="54" fillId="0" borderId="0"/>
    <xf numFmtId="0" fontId="2" fillId="0" borderId="0"/>
  </cellStyleXfs>
  <cellXfs count="749">
    <xf numFmtId="0" fontId="0" fillId="0" borderId="0" xfId="0"/>
    <xf numFmtId="0" fontId="5" fillId="0" borderId="0" xfId="0" applyFont="1"/>
    <xf numFmtId="0" fontId="5" fillId="0" borderId="0" xfId="0" applyFont="1" applyFill="1"/>
    <xf numFmtId="0" fontId="0" fillId="0" borderId="0" xfId="0" applyFill="1"/>
    <xf numFmtId="0" fontId="25" fillId="0" borderId="0" xfId="0" applyFont="1"/>
    <xf numFmtId="0" fontId="12" fillId="0" borderId="0" xfId="0" applyFont="1"/>
    <xf numFmtId="0" fontId="0" fillId="0" borderId="0" xfId="0" applyFont="1" applyAlignment="1">
      <alignment vertical="top"/>
    </xf>
    <xf numFmtId="0" fontId="2" fillId="0" borderId="17" xfId="1" applyFont="1" applyFill="1" applyBorder="1" applyAlignment="1" applyProtection="1">
      <alignment horizontal="left" wrapText="1"/>
      <protection hidden="1"/>
    </xf>
    <xf numFmtId="0" fontId="2" fillId="0" borderId="18" xfId="1" applyFont="1" applyFill="1" applyBorder="1" applyAlignment="1" applyProtection="1">
      <alignment horizontal="left" wrapText="1"/>
      <protection hidden="1"/>
    </xf>
    <xf numFmtId="49" fontId="4" fillId="0" borderId="18" xfId="1" applyNumberFormat="1" applyFont="1" applyFill="1" applyBorder="1" applyAlignment="1">
      <alignment horizontal="center"/>
    </xf>
    <xf numFmtId="0" fontId="21" fillId="0" borderId="23" xfId="0" applyFont="1" applyFill="1" applyBorder="1" applyAlignment="1" applyProtection="1">
      <alignment horizontal="center" vertical="center" wrapText="1"/>
      <protection locked="0"/>
    </xf>
    <xf numFmtId="0" fontId="21" fillId="0" borderId="24" xfId="0" applyFont="1" applyFill="1" applyBorder="1" applyAlignment="1" applyProtection="1">
      <alignment horizontal="center" vertical="center" wrapText="1"/>
      <protection locked="0"/>
    </xf>
    <xf numFmtId="0" fontId="21" fillId="0" borderId="25" xfId="0" applyFont="1" applyFill="1" applyBorder="1" applyAlignment="1" applyProtection="1">
      <alignment horizontal="center" vertical="center" wrapText="1"/>
      <protection locked="0"/>
    </xf>
    <xf numFmtId="49" fontId="16" fillId="0" borderId="26" xfId="0" applyNumberFormat="1" applyFont="1" applyFill="1" applyBorder="1" applyAlignment="1" applyProtection="1">
      <alignment horizontal="center" vertical="center"/>
      <protection locked="0"/>
    </xf>
    <xf numFmtId="49" fontId="16" fillId="0" borderId="4" xfId="0" applyNumberFormat="1" applyFont="1" applyFill="1" applyBorder="1" applyAlignment="1" applyProtection="1">
      <alignment horizontal="center" vertical="center"/>
      <protection locked="0"/>
    </xf>
    <xf numFmtId="49" fontId="16" fillId="0" borderId="27" xfId="0" applyNumberFormat="1" applyFont="1" applyFill="1" applyBorder="1" applyAlignment="1" applyProtection="1">
      <alignment horizontal="center" vertical="center"/>
      <protection locked="0"/>
    </xf>
    <xf numFmtId="0" fontId="16" fillId="0" borderId="26"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protection locked="0"/>
    </xf>
    <xf numFmtId="0" fontId="16" fillId="0" borderId="27" xfId="0" applyFont="1" applyFill="1" applyBorder="1" applyAlignment="1" applyProtection="1">
      <alignment horizontal="center" vertical="center"/>
      <protection locked="0"/>
    </xf>
    <xf numFmtId="0" fontId="27" fillId="0" borderId="0" xfId="0" applyFont="1"/>
    <xf numFmtId="0" fontId="31" fillId="0" borderId="23" xfId="0" applyFont="1" applyFill="1" applyBorder="1" applyAlignment="1" applyProtection="1">
      <alignment horizontal="center" vertical="center" wrapText="1" shrinkToFit="1"/>
      <protection locked="0"/>
    </xf>
    <xf numFmtId="0" fontId="31" fillId="0" borderId="24" xfId="0" applyFont="1" applyFill="1" applyBorder="1" applyAlignment="1" applyProtection="1">
      <alignment horizontal="center" vertical="center" wrapText="1"/>
      <protection locked="0"/>
    </xf>
    <xf numFmtId="0" fontId="31" fillId="0" borderId="25" xfId="0" applyFont="1" applyFill="1" applyBorder="1" applyAlignment="1" applyProtection="1">
      <alignment horizontal="center" vertical="center" wrapText="1"/>
      <protection locked="0"/>
    </xf>
    <xf numFmtId="3" fontId="4" fillId="0" borderId="47" xfId="1" applyNumberFormat="1" applyFont="1" applyFill="1" applyBorder="1"/>
    <xf numFmtId="3" fontId="4" fillId="0" borderId="48" xfId="1" applyNumberFormat="1" applyFont="1" applyFill="1" applyBorder="1"/>
    <xf numFmtId="49" fontId="2" fillId="0" borderId="39" xfId="1" applyNumberFormat="1" applyFont="1" applyFill="1" applyBorder="1" applyAlignment="1">
      <alignment horizontal="center"/>
    </xf>
    <xf numFmtId="49" fontId="2" fillId="0" borderId="0" xfId="1" applyNumberFormat="1" applyFont="1" applyFill="1" applyBorder="1" applyAlignment="1">
      <alignment horizontal="center"/>
    </xf>
    <xf numFmtId="49" fontId="2" fillId="0" borderId="57" xfId="1" applyNumberFormat="1" applyFont="1" applyFill="1" applyBorder="1" applyAlignment="1">
      <alignment horizontal="center"/>
    </xf>
    <xf numFmtId="49" fontId="2" fillId="0" borderId="59" xfId="1" applyNumberFormat="1" applyFont="1" applyFill="1" applyBorder="1" applyAlignment="1">
      <alignment horizontal="center"/>
    </xf>
    <xf numFmtId="0" fontId="2" fillId="0" borderId="18" xfId="1" applyFont="1" applyFill="1" applyBorder="1" applyAlignment="1" applyProtection="1">
      <alignment horizontal="center" wrapText="1"/>
      <protection hidden="1"/>
    </xf>
    <xf numFmtId="49" fontId="16" fillId="0" borderId="1" xfId="1" applyNumberFormat="1" applyFont="1" applyFill="1" applyBorder="1" applyAlignment="1" applyProtection="1">
      <alignment horizontal="center" wrapText="1"/>
      <protection locked="0"/>
    </xf>
    <xf numFmtId="0" fontId="0" fillId="0" borderId="0" xfId="0" applyAlignment="1">
      <alignment horizontal="justify" vertical="justify" wrapText="1"/>
    </xf>
    <xf numFmtId="0" fontId="5" fillId="3" borderId="0" xfId="0" applyFont="1" applyFill="1"/>
    <xf numFmtId="0" fontId="29" fillId="3" borderId="0" xfId="0" applyFont="1" applyFill="1"/>
    <xf numFmtId="0" fontId="28" fillId="3" borderId="0" xfId="0" applyFont="1" applyFill="1"/>
    <xf numFmtId="0" fontId="6" fillId="3" borderId="1" xfId="0" applyFont="1" applyFill="1" applyBorder="1" applyAlignment="1">
      <alignment vertical="center"/>
    </xf>
    <xf numFmtId="0" fontId="39" fillId="4" borderId="0" xfId="0" applyFont="1" applyFill="1"/>
    <xf numFmtId="0" fontId="0" fillId="0" borderId="0" xfId="0" applyAlignment="1">
      <alignment horizontal="justify" vertical="justify" wrapText="1"/>
    </xf>
    <xf numFmtId="0" fontId="0" fillId="0" borderId="0" xfId="0" applyProtection="1">
      <protection locked="0"/>
    </xf>
    <xf numFmtId="0" fontId="12" fillId="0" borderId="0" xfId="0" applyFont="1" applyProtection="1">
      <protection locked="0"/>
    </xf>
    <xf numFmtId="0" fontId="27" fillId="0" borderId="0" xfId="0" applyFont="1" applyProtection="1">
      <protection locked="0"/>
    </xf>
    <xf numFmtId="0" fontId="0" fillId="0" borderId="7" xfId="0" applyBorder="1" applyAlignment="1" applyProtection="1">
      <alignment horizontal="right"/>
      <protection locked="0"/>
    </xf>
    <xf numFmtId="0" fontId="0" fillId="0" borderId="7" xfId="0" applyBorder="1" applyAlignment="1" applyProtection="1">
      <protection locked="0"/>
    </xf>
    <xf numFmtId="0" fontId="43" fillId="0" borderId="0" xfId="0" applyFont="1" applyAlignment="1">
      <alignment vertical="justify" wrapText="1"/>
    </xf>
    <xf numFmtId="0" fontId="0" fillId="0" borderId="0" xfId="0" applyAlignment="1">
      <alignment vertical="justify" wrapText="1"/>
    </xf>
    <xf numFmtId="0" fontId="41" fillId="0" borderId="0" xfId="0" applyFont="1"/>
    <xf numFmtId="0" fontId="42" fillId="0" borderId="0" xfId="0" applyFont="1" applyAlignment="1">
      <alignment vertical="top"/>
    </xf>
    <xf numFmtId="49" fontId="45" fillId="0" borderId="0" xfId="0" applyNumberFormat="1" applyFont="1" applyFill="1" applyAlignment="1">
      <alignment horizontal="justify" vertical="justify" wrapText="1"/>
    </xf>
    <xf numFmtId="49" fontId="42" fillId="0" borderId="0" xfId="0" applyNumberFormat="1" applyFont="1" applyFill="1" applyAlignment="1">
      <alignment horizontal="justify" vertical="justify" wrapText="1"/>
    </xf>
    <xf numFmtId="3" fontId="2" fillId="0" borderId="1" xfId="1" applyNumberFormat="1" applyFont="1" applyBorder="1" applyAlignment="1" applyProtection="1">
      <alignment shrinkToFit="1"/>
      <protection locked="0"/>
    </xf>
    <xf numFmtId="3" fontId="2" fillId="0" borderId="3" xfId="1" applyNumberFormat="1" applyFont="1" applyBorder="1" applyAlignment="1" applyProtection="1">
      <alignment shrinkToFit="1"/>
      <protection locked="0"/>
    </xf>
    <xf numFmtId="3" fontId="4" fillId="0" borderId="1" xfId="1" applyNumberFormat="1" applyFont="1" applyFill="1" applyBorder="1" applyAlignment="1" applyProtection="1">
      <alignment shrinkToFit="1"/>
      <protection locked="0"/>
    </xf>
    <xf numFmtId="3" fontId="4" fillId="0" borderId="3" xfId="1" applyNumberFormat="1" applyFont="1" applyFill="1" applyBorder="1" applyAlignment="1" applyProtection="1">
      <alignment shrinkToFit="1"/>
      <protection locked="0"/>
    </xf>
    <xf numFmtId="3" fontId="2" fillId="0" borderId="1" xfId="1" applyNumberFormat="1" applyFont="1" applyFill="1" applyBorder="1" applyAlignment="1" applyProtection="1">
      <alignment shrinkToFit="1"/>
      <protection locked="0"/>
    </xf>
    <xf numFmtId="3" fontId="2" fillId="0" borderId="3" xfId="1" applyNumberFormat="1" applyFont="1" applyFill="1" applyBorder="1" applyAlignment="1" applyProtection="1">
      <alignment shrinkToFit="1"/>
      <protection locked="0"/>
    </xf>
    <xf numFmtId="3" fontId="2" fillId="2" borderId="1" xfId="1" applyNumberFormat="1" applyFont="1" applyFill="1" applyBorder="1" applyAlignment="1" applyProtection="1">
      <alignment shrinkToFit="1"/>
      <protection locked="0"/>
    </xf>
    <xf numFmtId="3" fontId="2" fillId="2" borderId="3" xfId="1" applyNumberFormat="1" applyFont="1" applyFill="1" applyBorder="1" applyAlignment="1" applyProtection="1">
      <alignment shrinkToFit="1"/>
      <protection locked="0"/>
    </xf>
    <xf numFmtId="3" fontId="4" fillId="0" borderId="15" xfId="1" applyNumberFormat="1" applyFont="1" applyFill="1" applyBorder="1" applyAlignment="1" applyProtection="1">
      <alignment shrinkToFit="1"/>
      <protection locked="0"/>
    </xf>
    <xf numFmtId="3" fontId="4" fillId="0" borderId="16" xfId="1" applyNumberFormat="1" applyFont="1" applyFill="1" applyBorder="1" applyAlignment="1" applyProtection="1">
      <alignment shrinkToFit="1"/>
      <protection locked="0"/>
    </xf>
    <xf numFmtId="3" fontId="2" fillId="0" borderId="17" xfId="1" applyNumberFormat="1" applyFont="1" applyFill="1" applyBorder="1" applyAlignment="1">
      <alignment shrinkToFit="1"/>
    </xf>
    <xf numFmtId="3" fontId="2" fillId="0" borderId="18" xfId="1" applyNumberFormat="1" applyFont="1" applyFill="1" applyBorder="1" applyAlignment="1">
      <alignment shrinkToFit="1"/>
    </xf>
    <xf numFmtId="3" fontId="2" fillId="0" borderId="19" xfId="1" applyNumberFormat="1" applyFont="1" applyFill="1" applyBorder="1" applyAlignment="1">
      <alignment shrinkToFit="1"/>
    </xf>
    <xf numFmtId="3" fontId="2" fillId="0" borderId="33" xfId="1" applyNumberFormat="1" applyFont="1" applyFill="1" applyBorder="1" applyAlignment="1">
      <alignment shrinkToFit="1"/>
    </xf>
    <xf numFmtId="3" fontId="2" fillId="0" borderId="39" xfId="1" applyNumberFormat="1" applyFont="1" applyFill="1" applyBorder="1" applyAlignment="1">
      <alignment shrinkToFit="1"/>
    </xf>
    <xf numFmtId="3" fontId="2" fillId="0" borderId="15" xfId="1" applyNumberFormat="1" applyFont="1" applyBorder="1" applyAlignment="1" applyProtection="1">
      <alignment shrinkToFit="1"/>
      <protection locked="0"/>
    </xf>
    <xf numFmtId="0" fontId="0" fillId="0" borderId="0" xfId="0" applyAlignment="1" applyProtection="1">
      <alignment shrinkToFit="1"/>
      <protection locked="0"/>
    </xf>
    <xf numFmtId="0" fontId="52" fillId="0" borderId="0" xfId="0" applyFont="1" applyAlignment="1">
      <alignment horizontal="justify" vertical="center"/>
    </xf>
    <xf numFmtId="0" fontId="0" fillId="0" borderId="0" xfId="0" applyAlignment="1">
      <alignment vertical="center"/>
    </xf>
    <xf numFmtId="49" fontId="2" fillId="0" borderId="1" xfId="1" applyNumberFormat="1" applyFont="1" applyFill="1" applyBorder="1" applyAlignment="1" applyProtection="1">
      <alignment horizontal="center" wrapText="1"/>
      <protection locked="0"/>
    </xf>
    <xf numFmtId="0" fontId="2" fillId="0" borderId="1" xfId="1" applyFont="1" applyFill="1" applyBorder="1" applyAlignment="1" applyProtection="1">
      <alignment horizontal="left" wrapText="1"/>
      <protection locked="0"/>
    </xf>
    <xf numFmtId="0" fontId="0" fillId="0" borderId="11" xfId="0" applyBorder="1" applyProtection="1">
      <protection locked="0"/>
    </xf>
    <xf numFmtId="0" fontId="0" fillId="0" borderId="1" xfId="0" applyBorder="1" applyProtection="1">
      <protection locked="0"/>
    </xf>
    <xf numFmtId="3" fontId="0" fillId="0" borderId="0" xfId="0" applyNumberFormat="1" applyProtection="1">
      <protection locked="0"/>
    </xf>
    <xf numFmtId="0" fontId="0" fillId="0" borderId="0" xfId="0" applyAlignment="1">
      <alignment horizontal="center" vertical="center"/>
    </xf>
    <xf numFmtId="0" fontId="0" fillId="0" borderId="0" xfId="0" applyBorder="1" applyAlignment="1">
      <alignment horizontal="center" vertical="center"/>
    </xf>
    <xf numFmtId="49" fontId="58" fillId="0" borderId="6" xfId="2" applyNumberFormat="1" applyFont="1" applyFill="1" applyBorder="1" applyAlignment="1" applyProtection="1">
      <alignment horizontal="center" vertical="center"/>
      <protection hidden="1"/>
    </xf>
    <xf numFmtId="49" fontId="58" fillId="0" borderId="87" xfId="2" applyNumberFormat="1" applyFont="1" applyFill="1" applyBorder="1" applyAlignment="1" applyProtection="1">
      <alignment horizontal="center" vertical="center"/>
      <protection hidden="1"/>
    </xf>
    <xf numFmtId="0" fontId="57" fillId="0" borderId="0" xfId="0" applyFont="1" applyAlignment="1">
      <alignment horizontal="center" vertical="center"/>
    </xf>
    <xf numFmtId="0" fontId="57" fillId="5" borderId="0" xfId="0" applyFont="1" applyFill="1" applyAlignment="1">
      <alignment horizontal="center" vertical="center"/>
    </xf>
    <xf numFmtId="49" fontId="61" fillId="0" borderId="87" xfId="2" applyNumberFormat="1" applyFont="1" applyFill="1" applyBorder="1" applyAlignment="1" applyProtection="1">
      <alignment horizontal="center" vertical="center"/>
      <protection hidden="1"/>
    </xf>
    <xf numFmtId="49" fontId="58" fillId="0" borderId="0" xfId="2" applyNumberFormat="1" applyFont="1" applyFill="1" applyBorder="1" applyAlignment="1" applyProtection="1">
      <alignment horizontal="center" vertical="center"/>
      <protection hidden="1"/>
    </xf>
    <xf numFmtId="49" fontId="2" fillId="0" borderId="0" xfId="2" applyNumberFormat="1" applyFont="1" applyFill="1" applyBorder="1" applyAlignment="1" applyProtection="1">
      <alignment horizontal="left" vertical="center"/>
      <protection locked="0"/>
    </xf>
    <xf numFmtId="0" fontId="57" fillId="0" borderId="0" xfId="0" applyFont="1" applyBorder="1" applyAlignment="1">
      <alignment horizontal="center" vertical="center"/>
    </xf>
    <xf numFmtId="0" fontId="58" fillId="0" borderId="0" xfId="0" applyFont="1"/>
    <xf numFmtId="0" fontId="0" fillId="0" borderId="0" xfId="0" applyAlignment="1">
      <alignment horizontal="left"/>
    </xf>
    <xf numFmtId="0" fontId="0" fillId="5" borderId="0" xfId="0" applyFill="1"/>
    <xf numFmtId="0" fontId="0" fillId="5" borderId="0" xfId="0" applyFont="1" applyFill="1" applyAlignment="1">
      <alignment vertical="top"/>
    </xf>
    <xf numFmtId="0" fontId="32" fillId="5" borderId="0" xfId="0" applyFont="1" applyFill="1" applyAlignment="1" applyProtection="1">
      <alignment horizontal="justify" vertical="justify" wrapText="1"/>
      <protection hidden="1"/>
    </xf>
    <xf numFmtId="0" fontId="13" fillId="7" borderId="5" xfId="1" applyFont="1" applyFill="1" applyBorder="1"/>
    <xf numFmtId="0" fontId="13" fillId="7" borderId="5" xfId="1" applyFont="1" applyFill="1" applyBorder="1" applyAlignment="1">
      <alignment horizontal="right"/>
    </xf>
    <xf numFmtId="0" fontId="23" fillId="7" borderId="38" xfId="1" applyFont="1" applyFill="1" applyBorder="1" applyAlignment="1" applyProtection="1">
      <alignment horizontal="center" vertical="center" shrinkToFit="1"/>
    </xf>
    <xf numFmtId="0" fontId="24" fillId="7" borderId="6" xfId="0" applyFont="1" applyFill="1" applyBorder="1"/>
    <xf numFmtId="0" fontId="6" fillId="7" borderId="0" xfId="0" applyFont="1" applyFill="1" applyBorder="1" applyAlignment="1">
      <alignment horizontal="right" vertical="center"/>
    </xf>
    <xf numFmtId="0" fontId="2" fillId="7" borderId="6" xfId="1" applyFont="1" applyFill="1" applyBorder="1"/>
    <xf numFmtId="0" fontId="2" fillId="7" borderId="0" xfId="1" applyFont="1" applyFill="1" applyBorder="1" applyProtection="1">
      <protection hidden="1"/>
    </xf>
    <xf numFmtId="0" fontId="2" fillId="7" borderId="0" xfId="1" applyFont="1" applyFill="1" applyBorder="1"/>
    <xf numFmtId="0" fontId="2" fillId="7" borderId="8" xfId="1" applyFont="1" applyFill="1" applyBorder="1"/>
    <xf numFmtId="0" fontId="22" fillId="7" borderId="42" xfId="0" applyFont="1" applyFill="1" applyBorder="1" applyAlignment="1" applyProtection="1">
      <alignment horizontal="centerContinuous"/>
      <protection hidden="1"/>
    </xf>
    <xf numFmtId="49" fontId="21" fillId="7" borderId="43" xfId="0" applyNumberFormat="1" applyFont="1" applyFill="1" applyBorder="1" applyAlignment="1" applyProtection="1">
      <alignment horizontal="center" vertical="center" wrapText="1"/>
      <protection hidden="1"/>
    </xf>
    <xf numFmtId="0" fontId="15" fillId="7" borderId="5" xfId="1" applyFont="1" applyFill="1" applyBorder="1" applyAlignment="1" applyProtection="1">
      <alignment horizontal="center" vertical="center"/>
      <protection hidden="1"/>
    </xf>
    <xf numFmtId="0" fontId="15" fillId="7" borderId="28" xfId="1" applyFont="1" applyFill="1" applyBorder="1" applyAlignment="1" applyProtection="1">
      <alignment horizontal="center" vertical="center"/>
      <protection hidden="1"/>
    </xf>
    <xf numFmtId="0" fontId="15" fillId="7" borderId="0" xfId="1" applyFont="1" applyFill="1" applyBorder="1" applyAlignment="1" applyProtection="1">
      <alignment horizontal="center" vertical="center"/>
      <protection hidden="1"/>
    </xf>
    <xf numFmtId="0" fontId="15" fillId="7" borderId="8" xfId="1" applyFont="1" applyFill="1" applyBorder="1" applyAlignment="1" applyProtection="1">
      <alignment horizontal="center" vertical="center"/>
      <protection hidden="1"/>
    </xf>
    <xf numFmtId="0" fontId="15" fillId="7" borderId="37" xfId="1" applyFont="1" applyFill="1" applyBorder="1" applyAlignment="1" applyProtection="1">
      <alignment horizontal="center" vertical="center"/>
      <protection hidden="1"/>
    </xf>
    <xf numFmtId="0" fontId="4" fillId="7" borderId="65" xfId="1" applyFont="1" applyFill="1" applyBorder="1" applyAlignment="1">
      <alignment horizontal="center"/>
    </xf>
    <xf numFmtId="49" fontId="4" fillId="7" borderId="66" xfId="1" applyNumberFormat="1" applyFont="1" applyFill="1" applyBorder="1" applyAlignment="1">
      <alignment horizontal="center"/>
    </xf>
    <xf numFmtId="49" fontId="4" fillId="7" borderId="67" xfId="1" applyNumberFormat="1" applyFont="1" applyFill="1" applyBorder="1" applyAlignment="1">
      <alignment horizontal="center"/>
    </xf>
    <xf numFmtId="0" fontId="17" fillId="7" borderId="45" xfId="1" applyFont="1" applyFill="1" applyBorder="1" applyAlignment="1" applyProtection="1">
      <alignment horizontal="center" wrapText="1"/>
      <protection hidden="1"/>
    </xf>
    <xf numFmtId="0" fontId="18" fillId="7" borderId="45" xfId="1" applyFont="1" applyFill="1" applyBorder="1" applyAlignment="1" applyProtection="1">
      <alignment horizontal="center" wrapText="1" shrinkToFit="1"/>
      <protection hidden="1"/>
    </xf>
    <xf numFmtId="49" fontId="4" fillId="7" borderId="45" xfId="1" applyNumberFormat="1" applyFont="1" applyFill="1" applyBorder="1" applyAlignment="1">
      <alignment horizontal="center"/>
    </xf>
    <xf numFmtId="49" fontId="2" fillId="7" borderId="3" xfId="1" applyNumberFormat="1" applyFont="1" applyFill="1" applyBorder="1" applyAlignment="1">
      <alignment horizontal="center"/>
    </xf>
    <xf numFmtId="0" fontId="19" fillId="7" borderId="45" xfId="0" applyFont="1" applyFill="1" applyBorder="1" applyAlignment="1">
      <alignment vertical="center" wrapText="1"/>
    </xf>
    <xf numFmtId="0" fontId="19" fillId="7" borderId="1" xfId="0" applyFont="1" applyFill="1" applyBorder="1" applyAlignment="1">
      <alignment horizontal="center" vertical="center" wrapText="1"/>
    </xf>
    <xf numFmtId="0" fontId="19" fillId="7" borderId="45" xfId="0" applyFont="1" applyFill="1" applyBorder="1" applyAlignment="1" applyProtection="1">
      <alignment vertical="center" wrapText="1"/>
      <protection locked="0"/>
    </xf>
    <xf numFmtId="0" fontId="19" fillId="7" borderId="1" xfId="0" applyFont="1" applyFill="1" applyBorder="1" applyAlignment="1" applyProtection="1">
      <alignment horizontal="center" vertical="center" wrapText="1"/>
      <protection locked="0"/>
    </xf>
    <xf numFmtId="0" fontId="18" fillId="7" borderId="1" xfId="1" applyFont="1" applyFill="1" applyBorder="1" applyAlignment="1" applyProtection="1">
      <alignment horizontal="center" wrapText="1"/>
      <protection hidden="1"/>
    </xf>
    <xf numFmtId="0" fontId="19" fillId="7" borderId="1" xfId="0" applyFont="1" applyFill="1" applyBorder="1" applyAlignment="1">
      <alignment vertical="center" wrapText="1"/>
    </xf>
    <xf numFmtId="0" fontId="19" fillId="7" borderId="1" xfId="0" applyFont="1" applyFill="1" applyBorder="1" applyAlignment="1" applyProtection="1">
      <alignment vertical="center" wrapText="1"/>
      <protection locked="0"/>
    </xf>
    <xf numFmtId="0" fontId="20" fillId="7" borderId="1" xfId="0" applyFont="1" applyFill="1" applyBorder="1" applyAlignment="1">
      <alignment vertical="center" wrapText="1"/>
    </xf>
    <xf numFmtId="0" fontId="36" fillId="7" borderId="1" xfId="0" applyFont="1" applyFill="1" applyBorder="1" applyAlignment="1">
      <alignment horizontal="center" vertical="center" wrapText="1"/>
    </xf>
    <xf numFmtId="0" fontId="18" fillId="8" borderId="1" xfId="1" applyFont="1" applyFill="1" applyBorder="1" applyAlignment="1" applyProtection="1">
      <alignment horizontal="center" wrapText="1" shrinkToFit="1"/>
      <protection hidden="1"/>
    </xf>
    <xf numFmtId="0" fontId="19" fillId="7" borderId="1" xfId="0" applyFont="1" applyFill="1" applyBorder="1" applyAlignment="1">
      <alignment horizontal="left" vertical="center" wrapText="1"/>
    </xf>
    <xf numFmtId="0" fontId="19" fillId="7" borderId="1" xfId="0" applyFont="1" applyFill="1" applyBorder="1" applyAlignment="1" applyProtection="1">
      <alignment horizontal="left" vertical="center" wrapText="1"/>
      <protection locked="0"/>
    </xf>
    <xf numFmtId="0" fontId="18" fillId="7" borderId="1" xfId="1" applyFont="1" applyFill="1" applyBorder="1" applyAlignment="1">
      <alignment horizontal="center" wrapText="1"/>
    </xf>
    <xf numFmtId="0" fontId="18" fillId="7" borderId="1" xfId="1" applyFont="1" applyFill="1" applyBorder="1" applyAlignment="1" applyProtection="1">
      <alignment horizontal="center" wrapText="1" shrinkToFit="1"/>
      <protection hidden="1"/>
    </xf>
    <xf numFmtId="49" fontId="4" fillId="7" borderId="45" xfId="1" applyNumberFormat="1" applyFont="1" applyFill="1" applyBorder="1" applyAlignment="1">
      <alignment horizontal="center" wrapText="1"/>
    </xf>
    <xf numFmtId="0" fontId="18" fillId="7" borderId="1" xfId="1" applyFont="1" applyFill="1" applyBorder="1" applyAlignment="1" applyProtection="1">
      <alignment horizontal="left" wrapText="1" shrinkToFit="1"/>
      <protection hidden="1"/>
    </xf>
    <xf numFmtId="0" fontId="18" fillId="7" borderId="1" xfId="1" applyFont="1" applyFill="1" applyBorder="1" applyAlignment="1" applyProtection="1">
      <alignment horizontal="left" wrapText="1" shrinkToFit="1"/>
      <protection locked="0"/>
    </xf>
    <xf numFmtId="0" fontId="18" fillId="7" borderId="1" xfId="1" applyFont="1" applyFill="1" applyBorder="1" applyAlignment="1" applyProtection="1">
      <alignment horizontal="center" wrapText="1" shrinkToFit="1"/>
      <protection locked="0"/>
    </xf>
    <xf numFmtId="0" fontId="18" fillId="7" borderId="1" xfId="1" applyFont="1" applyFill="1" applyBorder="1" applyAlignment="1" applyProtection="1">
      <alignment horizontal="left" wrapText="1"/>
      <protection hidden="1"/>
    </xf>
    <xf numFmtId="0" fontId="18" fillId="7" borderId="1" xfId="1" applyFont="1" applyFill="1" applyBorder="1" applyAlignment="1" applyProtection="1">
      <alignment horizontal="left" wrapText="1"/>
      <protection locked="0"/>
    </xf>
    <xf numFmtId="0" fontId="18" fillId="7" borderId="1" xfId="1" applyFont="1" applyFill="1" applyBorder="1" applyAlignment="1" applyProtection="1">
      <alignment horizontal="center" wrapText="1"/>
      <protection locked="0"/>
    </xf>
    <xf numFmtId="0" fontId="19" fillId="7" borderId="54" xfId="0" applyFont="1" applyFill="1" applyBorder="1" applyAlignment="1" applyProtection="1">
      <alignment horizontal="center" vertical="center" wrapText="1"/>
      <protection locked="0"/>
    </xf>
    <xf numFmtId="49" fontId="4" fillId="7" borderId="3" xfId="1" applyNumberFormat="1" applyFont="1" applyFill="1" applyBorder="1" applyAlignment="1">
      <alignment horizontal="center"/>
    </xf>
    <xf numFmtId="0" fontId="18" fillId="7" borderId="45" xfId="1" applyFont="1" applyFill="1" applyBorder="1" applyAlignment="1" applyProtection="1">
      <alignment horizontal="center" wrapText="1"/>
      <protection hidden="1"/>
    </xf>
    <xf numFmtId="0" fontId="18" fillId="7" borderId="45" xfId="1" applyFont="1" applyFill="1" applyBorder="1" applyAlignment="1" applyProtection="1">
      <alignment horizontal="center" wrapText="1" shrinkToFit="1"/>
      <protection locked="0"/>
    </xf>
    <xf numFmtId="0" fontId="17" fillId="7" borderId="45" xfId="1" applyFont="1" applyFill="1" applyBorder="1" applyAlignment="1" applyProtection="1">
      <alignment horizontal="center" wrapText="1" shrinkToFit="1"/>
      <protection locked="0"/>
    </xf>
    <xf numFmtId="0" fontId="2" fillId="7" borderId="53" xfId="1" applyFont="1" applyFill="1" applyBorder="1" applyAlignment="1" applyProtection="1">
      <alignment horizontal="center" wrapText="1"/>
      <protection hidden="1"/>
    </xf>
    <xf numFmtId="49" fontId="4" fillId="7" borderId="53" xfId="1" applyNumberFormat="1" applyFont="1" applyFill="1" applyBorder="1" applyAlignment="1">
      <alignment horizontal="center"/>
    </xf>
    <xf numFmtId="49" fontId="2" fillId="7" borderId="16" xfId="1" applyNumberFormat="1" applyFont="1" applyFill="1" applyBorder="1" applyAlignment="1">
      <alignment horizontal="center"/>
    </xf>
    <xf numFmtId="0" fontId="2" fillId="7" borderId="45" xfId="1" applyFont="1" applyFill="1" applyBorder="1" applyAlignment="1" applyProtection="1">
      <alignment horizontal="center" wrapText="1"/>
      <protection hidden="1"/>
    </xf>
    <xf numFmtId="49" fontId="19" fillId="7" borderId="1" xfId="0" applyNumberFormat="1" applyFont="1" applyFill="1" applyBorder="1" applyAlignment="1">
      <alignment horizontal="center" vertical="center" wrapText="1"/>
    </xf>
    <xf numFmtId="49" fontId="19" fillId="7" borderId="1" xfId="0" applyNumberFormat="1" applyFont="1" applyFill="1" applyBorder="1" applyAlignment="1" applyProtection="1">
      <alignment horizontal="center" vertical="center" wrapText="1"/>
      <protection locked="0"/>
    </xf>
    <xf numFmtId="49" fontId="18" fillId="7" borderId="1" xfId="1" applyNumberFormat="1" applyFont="1" applyFill="1" applyBorder="1" applyAlignment="1" applyProtection="1">
      <alignment horizontal="center" wrapText="1" shrinkToFit="1"/>
      <protection hidden="1"/>
    </xf>
    <xf numFmtId="49" fontId="20" fillId="7" borderId="1" xfId="0" applyNumberFormat="1" applyFont="1" applyFill="1" applyBorder="1" applyAlignment="1">
      <alignment horizontal="center" vertical="center" wrapText="1"/>
    </xf>
    <xf numFmtId="0" fontId="20" fillId="7" borderId="1" xfId="0" applyFont="1" applyFill="1" applyBorder="1" applyAlignment="1" applyProtection="1">
      <alignment vertical="center" wrapText="1"/>
      <protection locked="0"/>
    </xf>
    <xf numFmtId="49" fontId="20" fillId="7" borderId="1" xfId="0" applyNumberFormat="1" applyFont="1" applyFill="1" applyBorder="1" applyAlignment="1" applyProtection="1">
      <alignment horizontal="center" vertical="center" wrapText="1"/>
      <protection locked="0"/>
    </xf>
    <xf numFmtId="49" fontId="2" fillId="7" borderId="1" xfId="1" applyNumberFormat="1" applyFont="1" applyFill="1" applyBorder="1" applyAlignment="1" applyProtection="1">
      <alignment horizontal="center" wrapText="1"/>
      <protection hidden="1"/>
    </xf>
    <xf numFmtId="49" fontId="2" fillId="7" borderId="1" xfId="1" applyNumberFormat="1" applyFont="1" applyFill="1" applyBorder="1" applyAlignment="1" applyProtection="1">
      <alignment horizontal="center" wrapText="1" shrinkToFit="1"/>
      <protection hidden="1"/>
    </xf>
    <xf numFmtId="49" fontId="2" fillId="7" borderId="1" xfId="1" applyNumberFormat="1" applyFont="1" applyFill="1" applyBorder="1" applyAlignment="1" applyProtection="1">
      <alignment horizontal="center" vertical="center" wrapText="1" shrinkToFit="1"/>
      <protection hidden="1"/>
    </xf>
    <xf numFmtId="49" fontId="14" fillId="7" borderId="1" xfId="1" applyNumberFormat="1" applyFont="1" applyFill="1" applyBorder="1" applyAlignment="1" applyProtection="1">
      <alignment horizontal="center" wrapText="1"/>
      <protection hidden="1"/>
    </xf>
    <xf numFmtId="0" fontId="2" fillId="7" borderId="13" xfId="1" applyFont="1" applyFill="1" applyBorder="1" applyAlignment="1" applyProtection="1">
      <alignment vertical="top" wrapText="1" shrinkToFit="1"/>
      <protection hidden="1"/>
    </xf>
    <xf numFmtId="0" fontId="4" fillId="7" borderId="1" xfId="1" applyFont="1" applyFill="1" applyBorder="1" applyAlignment="1" applyProtection="1">
      <alignment horizontal="left" wrapText="1"/>
      <protection hidden="1"/>
    </xf>
    <xf numFmtId="49" fontId="4" fillId="7" borderId="1" xfId="1" applyNumberFormat="1" applyFont="1" applyFill="1" applyBorder="1" applyAlignment="1" applyProtection="1">
      <alignment horizontal="center" wrapText="1"/>
      <protection hidden="1"/>
    </xf>
    <xf numFmtId="0" fontId="2" fillId="7" borderId="14" xfId="1" applyFont="1" applyFill="1" applyBorder="1" applyAlignment="1" applyProtection="1">
      <alignment vertical="top" wrapText="1" shrinkToFit="1"/>
      <protection hidden="1"/>
    </xf>
    <xf numFmtId="0" fontId="2" fillId="7" borderId="1" xfId="1" applyFont="1" applyFill="1" applyBorder="1" applyAlignment="1" applyProtection="1">
      <alignment horizontal="left" wrapText="1"/>
      <protection hidden="1"/>
    </xf>
    <xf numFmtId="49" fontId="2" fillId="7" borderId="1" xfId="1" applyNumberFormat="1" applyFont="1" applyFill="1" applyBorder="1" applyAlignment="1" applyProtection="1">
      <alignment horizontal="center" wrapText="1"/>
      <protection locked="0"/>
    </xf>
    <xf numFmtId="49" fontId="18" fillId="7" borderId="1" xfId="1" applyNumberFormat="1" applyFont="1" applyFill="1" applyBorder="1" applyAlignment="1" applyProtection="1">
      <alignment horizontal="center" wrapText="1"/>
      <protection locked="0"/>
    </xf>
    <xf numFmtId="0" fontId="4" fillId="7" borderId="1" xfId="1" applyFont="1" applyFill="1" applyBorder="1" applyAlignment="1" applyProtection="1">
      <alignment wrapText="1"/>
      <protection hidden="1"/>
    </xf>
    <xf numFmtId="0" fontId="2" fillId="7" borderId="10" xfId="1" applyFont="1" applyFill="1" applyBorder="1" applyAlignment="1" applyProtection="1">
      <alignment vertical="top" wrapText="1" shrinkToFit="1"/>
      <protection hidden="1"/>
    </xf>
    <xf numFmtId="0" fontId="2" fillId="7" borderId="35" xfId="1" applyFont="1" applyFill="1" applyBorder="1" applyAlignment="1" applyProtection="1">
      <alignment horizontal="left" wrapText="1"/>
      <protection hidden="1"/>
    </xf>
    <xf numFmtId="0" fontId="2" fillId="7" borderId="1" xfId="1" applyFont="1" applyFill="1" applyBorder="1" applyAlignment="1" applyProtection="1">
      <alignment wrapText="1"/>
      <protection hidden="1"/>
    </xf>
    <xf numFmtId="0" fontId="2" fillId="7" borderId="55" xfId="1" applyFont="1" applyFill="1" applyBorder="1" applyAlignment="1" applyProtection="1">
      <alignment wrapText="1"/>
      <protection hidden="1"/>
    </xf>
    <xf numFmtId="0" fontId="2" fillId="7" borderId="3" xfId="1" applyFont="1" applyFill="1" applyBorder="1" applyAlignment="1" applyProtection="1">
      <alignment wrapText="1"/>
      <protection hidden="1"/>
    </xf>
    <xf numFmtId="4" fontId="2" fillId="7" borderId="2" xfId="1" applyNumberFormat="1" applyFont="1" applyFill="1" applyBorder="1"/>
    <xf numFmtId="3" fontId="2" fillId="7" borderId="2" xfId="1" applyNumberFormat="1" applyFont="1" applyFill="1" applyBorder="1" applyAlignment="1">
      <alignment shrinkToFit="1"/>
    </xf>
    <xf numFmtId="0" fontId="2" fillId="7" borderId="1" xfId="1" applyFont="1" applyFill="1" applyBorder="1" applyAlignment="1" applyProtection="1">
      <alignment wrapText="1" shrinkToFit="1"/>
      <protection hidden="1"/>
    </xf>
    <xf numFmtId="0" fontId="2" fillId="7" borderId="55" xfId="1" applyFont="1" applyFill="1" applyBorder="1" applyAlignment="1" applyProtection="1">
      <alignment wrapText="1" shrinkToFit="1"/>
      <protection hidden="1"/>
    </xf>
    <xf numFmtId="0" fontId="2" fillId="7" borderId="3" xfId="1" applyFont="1" applyFill="1" applyBorder="1" applyAlignment="1" applyProtection="1">
      <alignment wrapText="1" shrinkToFit="1"/>
      <protection hidden="1"/>
    </xf>
    <xf numFmtId="49" fontId="2" fillId="7" borderId="1" xfId="1" applyNumberFormat="1" applyFont="1" applyFill="1" applyBorder="1" applyAlignment="1" applyProtection="1">
      <alignment horizontal="center" wrapText="1" shrinkToFit="1"/>
      <protection locked="0"/>
    </xf>
    <xf numFmtId="14" fontId="2" fillId="7" borderId="0" xfId="1" applyNumberFormat="1" applyFont="1" applyFill="1" applyBorder="1" applyAlignment="1" applyProtection="1">
      <alignment horizontal="left" indent="5"/>
      <protection hidden="1"/>
    </xf>
    <xf numFmtId="0" fontId="2" fillId="7" borderId="0" xfId="1" applyFont="1" applyFill="1" applyBorder="1" applyAlignment="1" applyProtection="1">
      <alignment shrinkToFit="1"/>
      <protection hidden="1"/>
    </xf>
    <xf numFmtId="0" fontId="2" fillId="7" borderId="9" xfId="1" applyFont="1" applyFill="1" applyBorder="1"/>
    <xf numFmtId="0" fontId="2" fillId="7" borderId="7" xfId="1" applyFont="1" applyFill="1" applyBorder="1" applyProtection="1">
      <protection hidden="1"/>
    </xf>
    <xf numFmtId="0" fontId="2" fillId="7" borderId="7" xfId="1" applyFont="1" applyFill="1" applyBorder="1"/>
    <xf numFmtId="0" fontId="2" fillId="7" borderId="20" xfId="1" applyFont="1" applyFill="1" applyBorder="1"/>
    <xf numFmtId="49" fontId="2" fillId="7" borderId="11" xfId="1" applyNumberFormat="1" applyFont="1" applyFill="1" applyBorder="1" applyAlignment="1" applyProtection="1">
      <alignment horizontal="center" wrapText="1"/>
      <protection hidden="1"/>
    </xf>
    <xf numFmtId="49" fontId="21" fillId="7" borderId="44" xfId="0" applyNumberFormat="1" applyFont="1" applyFill="1" applyBorder="1" applyAlignment="1" applyProtection="1">
      <alignment horizontal="center" vertical="center"/>
      <protection hidden="1"/>
    </xf>
    <xf numFmtId="3" fontId="4" fillId="7" borderId="2" xfId="1" applyNumberFormat="1" applyFont="1" applyFill="1" applyBorder="1" applyAlignment="1">
      <alignment shrinkToFit="1"/>
    </xf>
    <xf numFmtId="3" fontId="4" fillId="7" borderId="1" xfId="1" applyNumberFormat="1" applyFont="1" applyFill="1" applyBorder="1" applyAlignment="1">
      <alignment shrinkToFit="1"/>
    </xf>
    <xf numFmtId="3" fontId="4" fillId="7" borderId="3" xfId="1" applyNumberFormat="1" applyFont="1" applyFill="1" applyBorder="1" applyAlignment="1">
      <alignment shrinkToFit="1"/>
    </xf>
    <xf numFmtId="3" fontId="4" fillId="7" borderId="13" xfId="1" applyNumberFormat="1" applyFont="1" applyFill="1" applyBorder="1" applyAlignment="1">
      <alignment shrinkToFit="1"/>
    </xf>
    <xf numFmtId="49" fontId="14" fillId="9" borderId="1" xfId="1" applyNumberFormat="1" applyFont="1" applyFill="1" applyBorder="1" applyAlignment="1" applyProtection="1">
      <alignment horizontal="center" wrapText="1"/>
      <protection hidden="1"/>
    </xf>
    <xf numFmtId="49" fontId="4" fillId="9" borderId="45" xfId="1" applyNumberFormat="1" applyFont="1" applyFill="1" applyBorder="1" applyAlignment="1">
      <alignment horizontal="center"/>
    </xf>
    <xf numFmtId="49" fontId="2" fillId="9" borderId="3" xfId="1" applyNumberFormat="1" applyFont="1" applyFill="1" applyBorder="1" applyAlignment="1">
      <alignment horizontal="center"/>
    </xf>
    <xf numFmtId="3" fontId="4" fillId="9" borderId="2" xfId="1" applyNumberFormat="1" applyFont="1" applyFill="1" applyBorder="1" applyAlignment="1">
      <alignment shrinkToFit="1"/>
    </xf>
    <xf numFmtId="3" fontId="4" fillId="9" borderId="1" xfId="1" applyNumberFormat="1" applyFont="1" applyFill="1" applyBorder="1" applyAlignment="1">
      <alignment shrinkToFit="1"/>
    </xf>
    <xf numFmtId="3" fontId="4" fillId="9" borderId="3" xfId="1" applyNumberFormat="1" applyFont="1" applyFill="1" applyBorder="1" applyAlignment="1">
      <alignment shrinkToFit="1"/>
    </xf>
    <xf numFmtId="0" fontId="3" fillId="9" borderId="54" xfId="1" applyFont="1" applyFill="1" applyBorder="1" applyAlignment="1" applyProtection="1">
      <alignment horizontal="center" wrapText="1"/>
      <protection hidden="1"/>
    </xf>
    <xf numFmtId="49" fontId="4" fillId="9" borderId="54" xfId="1" applyNumberFormat="1" applyFont="1" applyFill="1" applyBorder="1" applyAlignment="1">
      <alignment horizontal="center"/>
    </xf>
    <xf numFmtId="49" fontId="2" fillId="9" borderId="12" xfId="1" applyNumberFormat="1" applyFont="1" applyFill="1" applyBorder="1" applyAlignment="1">
      <alignment horizontal="center"/>
    </xf>
    <xf numFmtId="3" fontId="4" fillId="9" borderId="10" xfId="1" applyNumberFormat="1" applyFont="1" applyFill="1" applyBorder="1" applyAlignment="1">
      <alignment shrinkToFit="1"/>
    </xf>
    <xf numFmtId="3" fontId="4" fillId="9" borderId="11" xfId="1" applyNumberFormat="1" applyFont="1" applyFill="1" applyBorder="1" applyAlignment="1">
      <alignment shrinkToFit="1"/>
    </xf>
    <xf numFmtId="3" fontId="4" fillId="9" borderId="12" xfId="1" applyNumberFormat="1" applyFont="1" applyFill="1" applyBorder="1" applyAlignment="1">
      <alignment shrinkToFit="1"/>
    </xf>
    <xf numFmtId="0" fontId="14" fillId="9" borderId="45" xfId="1" applyFont="1" applyFill="1" applyBorder="1" applyAlignment="1" applyProtection="1">
      <alignment horizontal="center" wrapText="1"/>
      <protection hidden="1"/>
    </xf>
    <xf numFmtId="0" fontId="6" fillId="10" borderId="54" xfId="1" applyFont="1" applyFill="1" applyBorder="1" applyAlignment="1" applyProtection="1">
      <alignment horizontal="center" wrapText="1"/>
      <protection hidden="1"/>
    </xf>
    <xf numFmtId="49" fontId="4" fillId="9" borderId="52" xfId="1" applyNumberFormat="1" applyFont="1" applyFill="1" applyBorder="1" applyAlignment="1">
      <alignment horizontal="center"/>
    </xf>
    <xf numFmtId="3" fontId="4" fillId="9" borderId="10" xfId="1" applyNumberFormat="1" applyFont="1" applyFill="1" applyBorder="1" applyAlignment="1">
      <alignment horizontal="right" shrinkToFit="1"/>
    </xf>
    <xf numFmtId="3" fontId="4" fillId="9" borderId="11" xfId="1" applyNumberFormat="1" applyFont="1" applyFill="1" applyBorder="1" applyAlignment="1">
      <alignment horizontal="right" shrinkToFit="1"/>
    </xf>
    <xf numFmtId="3" fontId="4" fillId="9" borderId="12" xfId="1" applyNumberFormat="1" applyFont="1" applyFill="1" applyBorder="1" applyAlignment="1">
      <alignment horizontal="right" shrinkToFit="1"/>
    </xf>
    <xf numFmtId="0" fontId="17" fillId="9" borderId="45" xfId="1" applyFont="1" applyFill="1" applyBorder="1" applyAlignment="1" applyProtection="1">
      <alignment horizontal="center" wrapText="1"/>
      <protection hidden="1"/>
    </xf>
    <xf numFmtId="49" fontId="14" fillId="9" borderId="45" xfId="1" applyNumberFormat="1" applyFont="1" applyFill="1" applyBorder="1" applyAlignment="1">
      <alignment horizontal="center"/>
    </xf>
    <xf numFmtId="49" fontId="14" fillId="9" borderId="3" xfId="1" applyNumberFormat="1" applyFont="1" applyFill="1" applyBorder="1" applyAlignment="1">
      <alignment horizontal="center"/>
    </xf>
    <xf numFmtId="3" fontId="4" fillId="9" borderId="2" xfId="1" applyNumberFormat="1" applyFont="1" applyFill="1" applyBorder="1" applyAlignment="1">
      <alignment horizontal="right" shrinkToFit="1"/>
    </xf>
    <xf numFmtId="3" fontId="4" fillId="9" borderId="1" xfId="1" applyNumberFormat="1" applyFont="1" applyFill="1" applyBorder="1" applyAlignment="1">
      <alignment horizontal="right" shrinkToFit="1"/>
    </xf>
    <xf numFmtId="3" fontId="4" fillId="9" borderId="3" xfId="1" applyNumberFormat="1" applyFont="1" applyFill="1" applyBorder="1" applyAlignment="1">
      <alignment horizontal="right" shrinkToFit="1"/>
    </xf>
    <xf numFmtId="3" fontId="2" fillId="7" borderId="1" xfId="1" applyNumberFormat="1" applyFont="1" applyFill="1" applyBorder="1" applyAlignment="1">
      <alignment shrinkToFit="1"/>
    </xf>
    <xf numFmtId="3" fontId="2" fillId="7" borderId="3" xfId="1" applyNumberFormat="1" applyFont="1" applyFill="1" applyBorder="1" applyAlignment="1">
      <alignment shrinkToFit="1"/>
    </xf>
    <xf numFmtId="49" fontId="14" fillId="9" borderId="1" xfId="0" applyNumberFormat="1" applyFont="1" applyFill="1" applyBorder="1" applyAlignment="1" applyProtection="1">
      <alignment horizontal="center" wrapText="1"/>
      <protection hidden="1"/>
    </xf>
    <xf numFmtId="49" fontId="2" fillId="7" borderId="3" xfId="1" applyNumberFormat="1" applyFont="1" applyFill="1" applyBorder="1" applyAlignment="1">
      <alignment horizontal="center" wrapText="1"/>
    </xf>
    <xf numFmtId="0" fontId="14" fillId="9" borderId="55" xfId="0" applyFont="1" applyFill="1" applyBorder="1" applyAlignment="1" applyProtection="1">
      <alignment horizontal="left" wrapText="1"/>
      <protection hidden="1"/>
    </xf>
    <xf numFmtId="49" fontId="14" fillId="9" borderId="1" xfId="0" applyNumberFormat="1" applyFont="1" applyFill="1" applyBorder="1" applyAlignment="1" applyProtection="1">
      <alignment horizontal="center" wrapText="1" shrinkToFit="1"/>
      <protection hidden="1"/>
    </xf>
    <xf numFmtId="0" fontId="14" fillId="9" borderId="55" xfId="0" applyFont="1" applyFill="1" applyBorder="1" applyAlignment="1" applyProtection="1">
      <alignment horizontal="left" wrapText="1" shrinkToFit="1"/>
      <protection hidden="1"/>
    </xf>
    <xf numFmtId="0" fontId="14" fillId="9" borderId="12" xfId="0" applyFont="1" applyFill="1" applyBorder="1" applyAlignment="1" applyProtection="1">
      <alignment horizontal="left" wrapText="1" shrinkToFit="1"/>
      <protection hidden="1"/>
    </xf>
    <xf numFmtId="0" fontId="0" fillId="7" borderId="6" xfId="0" applyFill="1" applyBorder="1"/>
    <xf numFmtId="0" fontId="15" fillId="7" borderId="49" xfId="1" applyFont="1" applyFill="1" applyBorder="1" applyAlignment="1" applyProtection="1">
      <alignment horizontal="center" vertical="center"/>
      <protection hidden="1"/>
    </xf>
    <xf numFmtId="0" fontId="22" fillId="7" borderId="29" xfId="0" applyFont="1" applyFill="1" applyBorder="1" applyAlignment="1" applyProtection="1">
      <alignment horizontal="center"/>
      <protection hidden="1"/>
    </xf>
    <xf numFmtId="49" fontId="21" fillId="7" borderId="24" xfId="0" applyNumberFormat="1" applyFont="1" applyFill="1" applyBorder="1" applyAlignment="1" applyProtection="1">
      <alignment horizontal="center" vertical="center" wrapText="1"/>
      <protection hidden="1"/>
    </xf>
    <xf numFmtId="0" fontId="21" fillId="7" borderId="4" xfId="0" applyFont="1" applyFill="1" applyBorder="1" applyAlignment="1" applyProtection="1">
      <alignment horizontal="center" vertical="center"/>
      <protection hidden="1"/>
    </xf>
    <xf numFmtId="0" fontId="6" fillId="10" borderId="11" xfId="1" applyFont="1" applyFill="1" applyBorder="1" applyAlignment="1" applyProtection="1">
      <alignment horizontal="left" wrapText="1"/>
      <protection hidden="1"/>
    </xf>
    <xf numFmtId="49" fontId="4" fillId="9" borderId="11" xfId="1" applyNumberFormat="1" applyFont="1" applyFill="1" applyBorder="1" applyAlignment="1">
      <alignment horizontal="center"/>
    </xf>
    <xf numFmtId="0" fontId="17" fillId="9" borderId="1" xfId="1" applyFont="1" applyFill="1" applyBorder="1" applyAlignment="1" applyProtection="1">
      <alignment horizontal="left" wrapText="1"/>
      <protection hidden="1"/>
    </xf>
    <xf numFmtId="49" fontId="14" fillId="9" borderId="1" xfId="1" applyNumberFormat="1" applyFont="1" applyFill="1" applyBorder="1" applyAlignment="1">
      <alignment horizontal="center"/>
    </xf>
    <xf numFmtId="49" fontId="4" fillId="7" borderId="1" xfId="1" applyNumberFormat="1" applyFont="1" applyFill="1" applyBorder="1" applyAlignment="1">
      <alignment horizontal="center"/>
    </xf>
    <xf numFmtId="49" fontId="2" fillId="7" borderId="45" xfId="1" applyNumberFormat="1" applyFont="1" applyFill="1" applyBorder="1" applyAlignment="1">
      <alignment horizontal="center"/>
    </xf>
    <xf numFmtId="49" fontId="2" fillId="7" borderId="45" xfId="1" applyNumberFormat="1" applyFont="1" applyFill="1" applyBorder="1" applyAlignment="1" applyProtection="1">
      <alignment horizontal="center"/>
      <protection locked="0"/>
    </xf>
    <xf numFmtId="0" fontId="36" fillId="7" borderId="1" xfId="0" applyFont="1" applyFill="1" applyBorder="1" applyAlignment="1">
      <alignment vertical="center" wrapText="1"/>
    </xf>
    <xf numFmtId="0" fontId="18" fillId="8" borderId="1" xfId="1" applyFont="1" applyFill="1" applyBorder="1" applyAlignment="1" applyProtection="1">
      <alignment horizontal="left" wrapText="1" shrinkToFit="1"/>
      <protection hidden="1"/>
    </xf>
    <xf numFmtId="0" fontId="18" fillId="7" borderId="1" xfId="1" applyFont="1" applyFill="1" applyBorder="1" applyAlignment="1">
      <alignment horizontal="left" wrapText="1"/>
    </xf>
    <xf numFmtId="49" fontId="4" fillId="7" borderId="1" xfId="1" applyNumberFormat="1" applyFont="1" applyFill="1" applyBorder="1" applyAlignment="1">
      <alignment horizontal="center" wrapText="1"/>
    </xf>
    <xf numFmtId="0" fontId="19" fillId="7" borderId="11" xfId="0" applyFont="1" applyFill="1" applyBorder="1" applyAlignment="1" applyProtection="1">
      <alignment vertical="center" wrapText="1"/>
      <protection locked="0"/>
    </xf>
    <xf numFmtId="0" fontId="2" fillId="7" borderId="15" xfId="1" applyFont="1" applyFill="1" applyBorder="1" applyAlignment="1" applyProtection="1">
      <alignment horizontal="left" wrapText="1"/>
      <protection hidden="1"/>
    </xf>
    <xf numFmtId="49" fontId="4" fillId="7" borderId="15" xfId="1" applyNumberFormat="1" applyFont="1" applyFill="1" applyBorder="1" applyAlignment="1">
      <alignment horizontal="center"/>
    </xf>
    <xf numFmtId="49" fontId="2" fillId="7" borderId="22" xfId="1" applyNumberFormat="1" applyFont="1" applyFill="1" applyBorder="1" applyAlignment="1">
      <alignment horizontal="center"/>
    </xf>
    <xf numFmtId="49" fontId="4" fillId="7" borderId="11" xfId="1" applyNumberFormat="1" applyFont="1" applyFill="1" applyBorder="1" applyAlignment="1">
      <alignment horizontal="center"/>
    </xf>
    <xf numFmtId="0" fontId="14" fillId="7" borderId="1" xfId="1" applyFont="1" applyFill="1" applyBorder="1" applyAlignment="1" applyProtection="1">
      <alignment horizontal="left" wrapText="1"/>
      <protection hidden="1"/>
    </xf>
    <xf numFmtId="0" fontId="19" fillId="7" borderId="15" xfId="0" applyFont="1" applyFill="1" applyBorder="1" applyAlignment="1">
      <alignment vertical="center" wrapText="1"/>
    </xf>
    <xf numFmtId="0" fontId="2" fillId="7" borderId="1" xfId="1" applyFont="1" applyFill="1" applyBorder="1" applyAlignment="1" applyProtection="1">
      <alignment horizontal="left" wrapText="1" shrinkToFit="1"/>
      <protection hidden="1"/>
    </xf>
    <xf numFmtId="0" fontId="2" fillId="7" borderId="1" xfId="1" applyFont="1" applyFill="1" applyBorder="1" applyAlignment="1" applyProtection="1">
      <alignment horizontal="left" wrapText="1" shrinkToFit="1"/>
      <protection locked="0"/>
    </xf>
    <xf numFmtId="0" fontId="2" fillId="7" borderId="1" xfId="1" applyFont="1" applyFill="1" applyBorder="1" applyAlignment="1" applyProtection="1">
      <alignment horizontal="left" vertical="center" wrapText="1" shrinkToFit="1"/>
      <protection hidden="1"/>
    </xf>
    <xf numFmtId="0" fontId="4" fillId="7" borderId="41" xfId="1" applyFont="1" applyFill="1" applyBorder="1" applyAlignment="1" applyProtection="1">
      <alignment horizontal="left" wrapText="1"/>
      <protection hidden="1"/>
    </xf>
    <xf numFmtId="0" fontId="2" fillId="7" borderId="1" xfId="1" applyFont="1" applyFill="1" applyBorder="1" applyAlignment="1" applyProtection="1">
      <alignment horizontal="center" wrapText="1"/>
      <protection hidden="1"/>
    </xf>
    <xf numFmtId="0" fontId="2" fillId="7" borderId="41" xfId="1" applyFont="1" applyFill="1" applyBorder="1" applyAlignment="1" applyProtection="1">
      <alignment horizontal="left" wrapText="1"/>
      <protection hidden="1"/>
    </xf>
    <xf numFmtId="1" fontId="2" fillId="7" borderId="1" xfId="1" applyNumberFormat="1" applyFont="1" applyFill="1" applyBorder="1" applyAlignment="1" applyProtection="1">
      <alignment horizontal="center" shrinkToFit="1"/>
      <protection hidden="1"/>
    </xf>
    <xf numFmtId="0" fontId="18" fillId="7" borderId="41" xfId="1" applyFont="1" applyFill="1" applyBorder="1" applyAlignment="1" applyProtection="1">
      <alignment horizontal="left" wrapText="1"/>
      <protection locked="0"/>
    </xf>
    <xf numFmtId="0" fontId="2" fillId="7" borderId="1" xfId="1" applyFont="1" applyFill="1" applyBorder="1" applyAlignment="1" applyProtection="1">
      <alignment horizontal="left" wrapText="1"/>
      <protection locked="0"/>
    </xf>
    <xf numFmtId="0" fontId="2" fillId="7" borderId="41" xfId="1" applyFont="1" applyFill="1" applyBorder="1" applyAlignment="1" applyProtection="1">
      <alignment horizontal="left" wrapText="1"/>
      <protection locked="0"/>
    </xf>
    <xf numFmtId="0" fontId="4" fillId="7" borderId="1" xfId="1" applyFont="1" applyFill="1" applyBorder="1" applyAlignment="1" applyProtection="1">
      <alignment horizontal="center" wrapText="1"/>
      <protection hidden="1"/>
    </xf>
    <xf numFmtId="0" fontId="4" fillId="7" borderId="41" xfId="1" applyFont="1" applyFill="1" applyBorder="1" applyAlignment="1" applyProtection="1">
      <alignment wrapText="1"/>
      <protection hidden="1"/>
    </xf>
    <xf numFmtId="3" fontId="2" fillId="7" borderId="2" xfId="1" applyNumberFormat="1" applyFont="1" applyFill="1" applyBorder="1" applyAlignment="1" applyProtection="1">
      <alignment shrinkToFit="1"/>
      <protection hidden="1"/>
    </xf>
    <xf numFmtId="0" fontId="4" fillId="7" borderId="45" xfId="1" applyFont="1" applyFill="1" applyBorder="1" applyAlignment="1" applyProtection="1">
      <alignment wrapText="1"/>
      <protection hidden="1"/>
    </xf>
    <xf numFmtId="0" fontId="14" fillId="7" borderId="16" xfId="0" applyFont="1" applyFill="1" applyBorder="1" applyAlignment="1" applyProtection="1">
      <alignment horizontal="left" wrapText="1" shrinkToFit="1"/>
      <protection hidden="1"/>
    </xf>
    <xf numFmtId="0" fontId="35" fillId="7" borderId="62" xfId="0" applyFont="1" applyFill="1" applyBorder="1" applyAlignment="1" applyProtection="1">
      <alignment horizontal="left" wrapText="1" shrinkToFit="1"/>
      <protection hidden="1"/>
    </xf>
    <xf numFmtId="0" fontId="37" fillId="7" borderId="15" xfId="0" applyFont="1" applyFill="1" applyBorder="1" applyAlignment="1" applyProtection="1">
      <alignment horizontal="left" wrapText="1" shrinkToFit="1"/>
      <protection hidden="1"/>
    </xf>
    <xf numFmtId="0" fontId="14" fillId="7" borderId="62" xfId="0" applyFont="1" applyFill="1" applyBorder="1" applyAlignment="1" applyProtection="1">
      <alignment horizontal="left" wrapText="1" shrinkToFit="1"/>
      <protection hidden="1"/>
    </xf>
    <xf numFmtId="4" fontId="4" fillId="7" borderId="62" xfId="1" applyNumberFormat="1" applyFont="1" applyFill="1" applyBorder="1" applyAlignment="1" applyProtection="1">
      <alignment shrinkToFit="1"/>
      <protection hidden="1"/>
    </xf>
    <xf numFmtId="0" fontId="14" fillId="7" borderId="63" xfId="0" applyFont="1" applyFill="1" applyBorder="1" applyAlignment="1" applyProtection="1">
      <alignment horizontal="left" shrinkToFit="1"/>
      <protection locked="0"/>
    </xf>
    <xf numFmtId="0" fontId="38" fillId="7" borderId="47" xfId="0" applyFont="1" applyFill="1" applyBorder="1" applyAlignment="1" applyProtection="1">
      <alignment horizontal="left" shrinkToFit="1"/>
      <protection locked="0"/>
    </xf>
    <xf numFmtId="0" fontId="14" fillId="7" borderId="63" xfId="0" applyFont="1" applyFill="1" applyBorder="1" applyAlignment="1" applyProtection="1">
      <alignment horizontal="left" wrapText="1" shrinkToFit="1"/>
      <protection hidden="1"/>
    </xf>
    <xf numFmtId="0" fontId="14" fillId="7" borderId="64" xfId="0" applyFont="1" applyFill="1" applyBorder="1" applyAlignment="1" applyProtection="1">
      <alignment horizontal="left" wrapText="1" shrinkToFit="1"/>
      <protection hidden="1"/>
    </xf>
    <xf numFmtId="3" fontId="4" fillId="7" borderId="63" xfId="1" applyNumberFormat="1" applyFont="1" applyFill="1" applyBorder="1"/>
    <xf numFmtId="0" fontId="2" fillId="7" borderId="0" xfId="1" applyFont="1" applyFill="1" applyBorder="1" applyAlignment="1" applyProtection="1">
      <alignment horizontal="left" indent="5" shrinkToFit="1"/>
      <protection hidden="1"/>
    </xf>
    <xf numFmtId="0" fontId="0" fillId="7" borderId="0" xfId="0" applyFill="1" applyBorder="1"/>
    <xf numFmtId="0" fontId="0" fillId="7" borderId="9" xfId="0" applyFill="1" applyBorder="1"/>
    <xf numFmtId="0" fontId="0" fillId="7" borderId="7" xfId="0" applyFill="1" applyBorder="1"/>
    <xf numFmtId="0" fontId="0" fillId="7" borderId="20" xfId="0" applyFill="1" applyBorder="1"/>
    <xf numFmtId="0" fontId="14" fillId="9" borderId="1" xfId="0" applyFont="1" applyFill="1" applyBorder="1" applyAlignment="1" applyProtection="1">
      <alignment horizontal="left" wrapText="1"/>
      <protection hidden="1"/>
    </xf>
    <xf numFmtId="0" fontId="14" fillId="9" borderId="41" xfId="0" applyFont="1" applyFill="1" applyBorder="1" applyAlignment="1" applyProtection="1">
      <alignment horizontal="left" wrapText="1"/>
      <protection hidden="1"/>
    </xf>
    <xf numFmtId="0" fontId="14" fillId="9" borderId="15" xfId="0" applyFont="1" applyFill="1" applyBorder="1" applyAlignment="1" applyProtection="1">
      <alignment horizontal="left" wrapText="1" shrinkToFit="1"/>
      <protection hidden="1"/>
    </xf>
    <xf numFmtId="0" fontId="14" fillId="9" borderId="46" xfId="0" applyFont="1" applyFill="1" applyBorder="1" applyAlignment="1" applyProtection="1">
      <alignment horizontal="left" wrapText="1" shrinkToFit="1"/>
      <protection hidden="1"/>
    </xf>
    <xf numFmtId="0" fontId="14" fillId="9" borderId="16" xfId="0" applyFont="1" applyFill="1" applyBorder="1" applyAlignment="1" applyProtection="1">
      <alignment horizontal="left" wrapText="1" shrinkToFit="1"/>
      <protection hidden="1"/>
    </xf>
    <xf numFmtId="3" fontId="4" fillId="9" borderId="13" xfId="1" applyNumberFormat="1" applyFont="1" applyFill="1" applyBorder="1" applyAlignment="1">
      <alignment shrinkToFit="1"/>
    </xf>
    <xf numFmtId="3" fontId="4" fillId="9" borderId="15" xfId="1" applyNumberFormat="1" applyFont="1" applyFill="1" applyBorder="1" applyAlignment="1">
      <alignment shrinkToFit="1"/>
    </xf>
    <xf numFmtId="3" fontId="4" fillId="9" borderId="16" xfId="1" applyNumberFormat="1" applyFont="1" applyFill="1" applyBorder="1" applyAlignment="1">
      <alignment shrinkToFit="1"/>
    </xf>
    <xf numFmtId="49" fontId="4" fillId="9" borderId="1" xfId="1" applyNumberFormat="1" applyFont="1" applyFill="1" applyBorder="1" applyAlignment="1">
      <alignment horizontal="center"/>
    </xf>
    <xf numFmtId="49" fontId="2" fillId="9" borderId="45" xfId="1" applyNumberFormat="1" applyFont="1" applyFill="1" applyBorder="1" applyAlignment="1">
      <alignment horizontal="center"/>
    </xf>
    <xf numFmtId="0" fontId="3" fillId="9" borderId="11" xfId="1" applyFont="1" applyFill="1" applyBorder="1" applyAlignment="1" applyProtection="1">
      <alignment horizontal="left" wrapText="1"/>
      <protection hidden="1"/>
    </xf>
    <xf numFmtId="49" fontId="2" fillId="9" borderId="56" xfId="1" applyNumberFormat="1" applyFont="1" applyFill="1" applyBorder="1" applyAlignment="1">
      <alignment horizontal="center"/>
    </xf>
    <xf numFmtId="0" fontId="14" fillId="9" borderId="1" xfId="1" applyFont="1" applyFill="1" applyBorder="1" applyAlignment="1" applyProtection="1">
      <alignment horizontal="left" wrapText="1"/>
      <protection hidden="1"/>
    </xf>
    <xf numFmtId="0" fontId="14" fillId="7" borderId="5" xfId="1" applyFont="1" applyFill="1" applyBorder="1" applyAlignment="1">
      <alignment horizontal="right"/>
    </xf>
    <xf numFmtId="0" fontId="30" fillId="7" borderId="38" xfId="1" applyFont="1" applyFill="1" applyBorder="1" applyAlignment="1" applyProtection="1">
      <alignment horizontal="center" vertical="center" shrinkToFit="1"/>
    </xf>
    <xf numFmtId="0" fontId="6" fillId="7" borderId="0" xfId="0" applyFont="1" applyFill="1" applyBorder="1" applyAlignment="1">
      <alignment horizontal="center" vertical="center"/>
    </xf>
    <xf numFmtId="0" fontId="15" fillId="7" borderId="5" xfId="1" applyFont="1" applyFill="1" applyBorder="1" applyAlignment="1" applyProtection="1">
      <alignment horizontal="center" vertical="center" wrapText="1"/>
      <protection hidden="1"/>
    </xf>
    <xf numFmtId="0" fontId="15" fillId="7" borderId="28" xfId="1" applyFont="1" applyFill="1" applyBorder="1" applyAlignment="1" applyProtection="1">
      <alignment horizontal="center" vertical="center" wrapText="1"/>
      <protection hidden="1"/>
    </xf>
    <xf numFmtId="0" fontId="15" fillId="7" borderId="0" xfId="1" applyFont="1" applyFill="1" applyBorder="1" applyAlignment="1" applyProtection="1">
      <alignment horizontal="center" vertical="center" wrapText="1"/>
      <protection hidden="1"/>
    </xf>
    <xf numFmtId="0" fontId="15" fillId="7" borderId="8" xfId="1" applyFont="1" applyFill="1" applyBorder="1" applyAlignment="1" applyProtection="1">
      <alignment horizontal="center" vertical="center" wrapText="1"/>
      <protection hidden="1"/>
    </xf>
    <xf numFmtId="0" fontId="22" fillId="7" borderId="5" xfId="0" applyFont="1" applyFill="1" applyBorder="1" applyAlignment="1" applyProtection="1">
      <alignment horizontal="centerContinuous"/>
      <protection hidden="1"/>
    </xf>
    <xf numFmtId="0" fontId="22" fillId="7" borderId="34" xfId="0" applyFont="1" applyFill="1" applyBorder="1" applyAlignment="1" applyProtection="1">
      <alignment horizontal="centerContinuous"/>
      <protection hidden="1"/>
    </xf>
    <xf numFmtId="0" fontId="15" fillId="7" borderId="37" xfId="1" applyFont="1" applyFill="1" applyBorder="1" applyAlignment="1" applyProtection="1">
      <alignment horizontal="center" vertical="center" wrapText="1"/>
      <protection hidden="1"/>
    </xf>
    <xf numFmtId="49" fontId="21" fillId="7" borderId="0" xfId="0" applyNumberFormat="1" applyFont="1" applyFill="1" applyBorder="1" applyAlignment="1" applyProtection="1">
      <alignment horizontal="center" vertical="center" wrapText="1"/>
      <protection hidden="1"/>
    </xf>
    <xf numFmtId="49" fontId="21" fillId="7" borderId="35" xfId="0" applyNumberFormat="1" applyFont="1" applyFill="1" applyBorder="1" applyAlignment="1" applyProtection="1">
      <alignment horizontal="center" vertical="center" wrapText="1"/>
      <protection hidden="1"/>
    </xf>
    <xf numFmtId="0" fontId="4" fillId="7" borderId="50" xfId="1" applyFont="1" applyFill="1" applyBorder="1" applyAlignment="1">
      <alignment horizontal="center"/>
    </xf>
    <xf numFmtId="49" fontId="4" fillId="7" borderId="50" xfId="1" applyNumberFormat="1" applyFont="1" applyFill="1" applyBorder="1" applyAlignment="1">
      <alignment horizontal="center"/>
    </xf>
    <xf numFmtId="0" fontId="21" fillId="7" borderId="51" xfId="0" applyFont="1" applyFill="1" applyBorder="1" applyAlignment="1" applyProtection="1">
      <alignment horizontal="center" vertical="center"/>
      <protection hidden="1"/>
    </xf>
    <xf numFmtId="0" fontId="21" fillId="7" borderId="36" xfId="0" applyFont="1" applyFill="1" applyBorder="1" applyAlignment="1" applyProtection="1">
      <alignment horizontal="center" vertical="center"/>
      <protection hidden="1"/>
    </xf>
    <xf numFmtId="3" fontId="4" fillId="7" borderId="31" xfId="1" applyNumberFormat="1" applyFont="1" applyFill="1" applyBorder="1" applyAlignment="1">
      <alignment shrinkToFit="1"/>
    </xf>
    <xf numFmtId="3" fontId="2" fillId="7" borderId="31" xfId="1" applyNumberFormat="1" applyFont="1" applyFill="1" applyBorder="1" applyAlignment="1">
      <alignment shrinkToFit="1"/>
    </xf>
    <xf numFmtId="2" fontId="2" fillId="7" borderId="45" xfId="1" applyNumberFormat="1" applyFont="1" applyFill="1" applyBorder="1" applyAlignment="1">
      <alignment horizontal="center" shrinkToFit="1"/>
    </xf>
    <xf numFmtId="49" fontId="2" fillId="9" borderId="54" xfId="1" applyNumberFormat="1" applyFont="1" applyFill="1" applyBorder="1" applyAlignment="1">
      <alignment horizontal="center"/>
    </xf>
    <xf numFmtId="3" fontId="4" fillId="9" borderId="30" xfId="1" applyNumberFormat="1" applyFont="1" applyFill="1" applyBorder="1" applyAlignment="1">
      <alignment horizontal="right" shrinkToFit="1"/>
    </xf>
    <xf numFmtId="3" fontId="4" fillId="9" borderId="31" xfId="1" applyNumberFormat="1" applyFont="1" applyFill="1" applyBorder="1" applyAlignment="1">
      <alignment horizontal="right" shrinkToFit="1"/>
    </xf>
    <xf numFmtId="3" fontId="4" fillId="9" borderId="31" xfId="1" applyNumberFormat="1" applyFont="1" applyFill="1" applyBorder="1" applyAlignment="1">
      <alignment shrinkToFit="1"/>
    </xf>
    <xf numFmtId="0" fontId="17" fillId="9" borderId="1" xfId="1" applyFont="1" applyFill="1" applyBorder="1" applyAlignment="1" applyProtection="1">
      <alignment horizontal="left" wrapText="1" shrinkToFit="1"/>
      <protection locked="0"/>
    </xf>
    <xf numFmtId="49" fontId="2" fillId="7" borderId="53" xfId="1" applyNumberFormat="1" applyFont="1" applyFill="1" applyBorder="1" applyAlignment="1">
      <alignment horizontal="center"/>
    </xf>
    <xf numFmtId="3" fontId="4" fillId="7" borderId="32" xfId="1" applyNumberFormat="1" applyFont="1" applyFill="1" applyBorder="1" applyAlignment="1">
      <alignment shrinkToFit="1"/>
    </xf>
    <xf numFmtId="3" fontId="4" fillId="7" borderId="15" xfId="1" applyNumberFormat="1" applyFont="1" applyFill="1" applyBorder="1" applyAlignment="1">
      <alignment shrinkToFit="1"/>
    </xf>
    <xf numFmtId="3" fontId="4" fillId="7" borderId="16" xfId="1" applyNumberFormat="1" applyFont="1" applyFill="1" applyBorder="1" applyAlignment="1">
      <alignment shrinkToFit="1"/>
    </xf>
    <xf numFmtId="3" fontId="4" fillId="9" borderId="30" xfId="1" applyNumberFormat="1" applyFont="1" applyFill="1" applyBorder="1" applyAlignment="1">
      <alignment shrinkToFit="1"/>
    </xf>
    <xf numFmtId="0" fontId="19" fillId="7" borderId="11" xfId="0" applyFont="1" applyFill="1" applyBorder="1" applyAlignment="1">
      <alignment vertical="center" wrapText="1"/>
    </xf>
    <xf numFmtId="0" fontId="20" fillId="7" borderId="11" xfId="0" applyFont="1" applyFill="1" applyBorder="1" applyAlignment="1">
      <alignment vertical="center" wrapText="1"/>
    </xf>
    <xf numFmtId="0" fontId="4" fillId="7" borderId="15" xfId="1" applyFont="1" applyFill="1" applyBorder="1" applyAlignment="1" applyProtection="1">
      <alignment horizontal="left" wrapText="1"/>
      <protection hidden="1"/>
    </xf>
    <xf numFmtId="49" fontId="2" fillId="7" borderId="45" xfId="1" applyNumberFormat="1" applyFont="1" applyFill="1" applyBorder="1" applyAlignment="1">
      <alignment horizontal="center" wrapText="1"/>
    </xf>
    <xf numFmtId="0" fontId="4" fillId="7" borderId="11" xfId="1" applyFont="1" applyFill="1" applyBorder="1" applyAlignment="1" applyProtection="1">
      <alignment wrapText="1"/>
      <protection hidden="1"/>
    </xf>
    <xf numFmtId="0" fontId="14" fillId="9" borderId="61" xfId="0" applyFont="1" applyFill="1" applyBorder="1" applyAlignment="1" applyProtection="1">
      <alignment horizontal="left" wrapText="1" shrinkToFit="1"/>
      <protection hidden="1"/>
    </xf>
    <xf numFmtId="49" fontId="4" fillId="9" borderId="21" xfId="1" applyNumberFormat="1" applyFont="1" applyFill="1" applyBorder="1" applyAlignment="1">
      <alignment horizontal="center"/>
    </xf>
    <xf numFmtId="0" fontId="14" fillId="9" borderId="58" xfId="0" applyFont="1" applyFill="1" applyBorder="1" applyAlignment="1" applyProtection="1">
      <alignment horizontal="left" wrapText="1" shrinkToFit="1"/>
      <protection hidden="1"/>
    </xf>
    <xf numFmtId="0" fontId="14" fillId="9" borderId="22" xfId="0" applyFont="1" applyFill="1" applyBorder="1" applyAlignment="1" applyProtection="1">
      <alignment horizontal="left" wrapText="1" shrinkToFit="1"/>
      <protection hidden="1"/>
    </xf>
    <xf numFmtId="3" fontId="4" fillId="9" borderId="40" xfId="1" applyNumberFormat="1" applyFont="1" applyFill="1" applyBorder="1" applyAlignment="1">
      <alignment shrinkToFit="1"/>
    </xf>
    <xf numFmtId="3" fontId="4" fillId="9" borderId="21" xfId="1" applyNumberFormat="1" applyFont="1" applyFill="1" applyBorder="1" applyAlignment="1">
      <alignment shrinkToFit="1"/>
    </xf>
    <xf numFmtId="3" fontId="4" fillId="9" borderId="22" xfId="1" applyNumberFormat="1" applyFont="1" applyFill="1" applyBorder="1" applyAlignment="1">
      <alignment shrinkToFit="1"/>
    </xf>
    <xf numFmtId="0" fontId="2" fillId="7" borderId="11" xfId="1" applyFont="1" applyFill="1" applyBorder="1" applyAlignment="1" applyProtection="1">
      <alignment wrapText="1"/>
      <protection hidden="1"/>
    </xf>
    <xf numFmtId="0" fontId="2" fillId="7" borderId="54" xfId="1" applyFont="1" applyFill="1" applyBorder="1" applyAlignment="1" applyProtection="1">
      <alignment wrapText="1"/>
      <protection hidden="1"/>
    </xf>
    <xf numFmtId="0" fontId="2" fillId="7" borderId="12" xfId="1" applyFont="1" applyFill="1" applyBorder="1" applyAlignment="1" applyProtection="1">
      <alignment wrapText="1"/>
      <protection hidden="1"/>
    </xf>
    <xf numFmtId="4" fontId="2" fillId="7" borderId="10" xfId="1" applyNumberFormat="1" applyFont="1" applyFill="1" applyBorder="1" applyAlignment="1">
      <alignment shrinkToFit="1"/>
    </xf>
    <xf numFmtId="4" fontId="33" fillId="7" borderId="11" xfId="0" applyNumberFormat="1" applyFont="1" applyFill="1" applyBorder="1" applyAlignment="1" applyProtection="1">
      <alignment shrinkToFit="1"/>
      <protection hidden="1"/>
    </xf>
    <xf numFmtId="4" fontId="33" fillId="7" borderId="12" xfId="0" applyNumberFormat="1" applyFont="1" applyFill="1" applyBorder="1" applyAlignment="1">
      <alignment shrinkToFit="1"/>
    </xf>
    <xf numFmtId="0" fontId="2" fillId="7" borderId="45" xfId="1" applyFont="1" applyFill="1" applyBorder="1" applyAlignment="1" applyProtection="1">
      <alignment wrapText="1"/>
      <protection hidden="1"/>
    </xf>
    <xf numFmtId="0" fontId="0" fillId="7" borderId="8" xfId="0" applyFill="1" applyBorder="1"/>
    <xf numFmtId="0" fontId="2" fillId="7" borderId="45" xfId="1" applyFont="1" applyFill="1" applyBorder="1" applyAlignment="1" applyProtection="1">
      <alignment wrapText="1" shrinkToFit="1"/>
      <protection hidden="1"/>
    </xf>
    <xf numFmtId="49" fontId="4" fillId="7" borderId="0" xfId="1" applyNumberFormat="1" applyFont="1" applyFill="1" applyBorder="1" applyAlignment="1">
      <alignment horizontal="center"/>
    </xf>
    <xf numFmtId="49" fontId="4" fillId="7" borderId="7" xfId="1" applyNumberFormat="1" applyFont="1" applyFill="1" applyBorder="1" applyAlignment="1">
      <alignment horizontal="center"/>
    </xf>
    <xf numFmtId="0" fontId="0" fillId="0" borderId="0" xfId="0" applyAlignment="1">
      <alignment horizontal="justify" vertical="justify" wrapText="1"/>
    </xf>
    <xf numFmtId="49" fontId="59" fillId="0" borderId="86" xfId="2" applyNumberFormat="1" applyFont="1" applyFill="1" applyBorder="1" applyAlignment="1" applyProtection="1">
      <alignment horizontal="left" vertical="center" wrapText="1"/>
      <protection hidden="1"/>
    </xf>
    <xf numFmtId="49" fontId="59" fillId="0" borderId="88" xfId="2" applyNumberFormat="1" applyFont="1" applyFill="1" applyBorder="1" applyAlignment="1" applyProtection="1">
      <alignment horizontal="left" vertical="center" wrapText="1"/>
      <protection hidden="1"/>
    </xf>
    <xf numFmtId="49" fontId="59" fillId="5" borderId="88" xfId="2" applyNumberFormat="1" applyFont="1" applyFill="1" applyBorder="1" applyAlignment="1" applyProtection="1">
      <alignment horizontal="left" vertical="center" wrapText="1"/>
      <protection hidden="1"/>
    </xf>
    <xf numFmtId="49" fontId="62" fillId="0" borderId="88" xfId="2" applyNumberFormat="1" applyFont="1" applyFill="1" applyBorder="1" applyAlignment="1" applyProtection="1">
      <alignment horizontal="left" vertical="center" wrapText="1"/>
      <protection hidden="1"/>
    </xf>
    <xf numFmtId="3" fontId="57" fillId="0" borderId="88" xfId="3" applyNumberFormat="1" applyFont="1" applyFill="1" applyBorder="1" applyAlignment="1" applyProtection="1">
      <alignment shrinkToFit="1"/>
      <protection hidden="1"/>
    </xf>
    <xf numFmtId="0" fontId="57" fillId="0" borderId="88" xfId="3" applyFont="1" applyFill="1" applyBorder="1" applyAlignment="1" applyProtection="1">
      <alignment shrinkToFit="1"/>
      <protection hidden="1"/>
    </xf>
    <xf numFmtId="0" fontId="57" fillId="0" borderId="88" xfId="3" applyFont="1" applyFill="1" applyBorder="1" applyAlignment="1" applyProtection="1">
      <alignment vertical="center" shrinkToFit="1"/>
      <protection hidden="1"/>
    </xf>
    <xf numFmtId="0" fontId="88" fillId="7" borderId="1" xfId="0" applyFont="1" applyFill="1" applyBorder="1" applyAlignment="1">
      <alignment vertical="center" wrapText="1"/>
    </xf>
    <xf numFmtId="0" fontId="88" fillId="7" borderId="1" xfId="0" applyFont="1" applyFill="1" applyBorder="1" applyAlignment="1">
      <alignment horizontal="left" vertical="center" wrapText="1"/>
    </xf>
    <xf numFmtId="0" fontId="2" fillId="7" borderId="6" xfId="1" applyFont="1" applyFill="1" applyBorder="1" applyAlignment="1">
      <alignment horizontal="center" vertical="center" textRotation="90" wrapText="1"/>
    </xf>
    <xf numFmtId="0" fontId="0" fillId="7" borderId="96" xfId="0" applyFill="1" applyBorder="1" applyAlignment="1">
      <alignment wrapText="1"/>
    </xf>
    <xf numFmtId="3" fontId="2" fillId="7" borderId="0" xfId="1" applyNumberFormat="1" applyFont="1" applyFill="1" applyBorder="1" applyAlignment="1" applyProtection="1">
      <alignment shrinkToFit="1"/>
      <protection hidden="1"/>
    </xf>
    <xf numFmtId="0" fontId="0" fillId="7" borderId="0" xfId="0" applyFill="1" applyBorder="1" applyAlignment="1">
      <alignment wrapText="1"/>
    </xf>
    <xf numFmtId="0" fontId="16" fillId="7" borderId="98" xfId="1" applyFont="1" applyFill="1" applyBorder="1" applyAlignment="1">
      <alignment horizontal="center" vertical="top" wrapText="1"/>
    </xf>
    <xf numFmtId="3" fontId="2" fillId="7" borderId="96" xfId="1" applyNumberFormat="1" applyFont="1" applyFill="1" applyBorder="1" applyAlignment="1" applyProtection="1">
      <alignment shrinkToFit="1"/>
      <protection hidden="1"/>
    </xf>
    <xf numFmtId="0" fontId="0" fillId="7" borderId="0" xfId="0" applyFill="1" applyBorder="1" applyAlignment="1"/>
    <xf numFmtId="0" fontId="16" fillId="7" borderId="6" xfId="1" applyFont="1" applyFill="1" applyBorder="1" applyAlignment="1" applyProtection="1">
      <alignment horizontal="center" vertical="center" wrapText="1"/>
      <protection hidden="1"/>
    </xf>
    <xf numFmtId="0" fontId="2" fillId="7" borderId="6" xfId="1" applyFont="1" applyFill="1" applyBorder="1" applyAlignment="1" applyProtection="1">
      <alignment horizontal="center" vertical="center" textRotation="90" wrapText="1"/>
      <protection hidden="1"/>
    </xf>
    <xf numFmtId="3" fontId="2" fillId="0" borderId="0" xfId="1" applyNumberFormat="1" applyFont="1" applyFill="1" applyBorder="1" applyAlignment="1" applyProtection="1">
      <alignment shrinkToFit="1"/>
      <protection hidden="1"/>
    </xf>
    <xf numFmtId="3" fontId="2" fillId="0" borderId="0" xfId="1" applyNumberFormat="1" applyFont="1" applyFill="1" applyBorder="1" applyAlignment="1">
      <alignment shrinkToFit="1"/>
    </xf>
    <xf numFmtId="3" fontId="2" fillId="0" borderId="0" xfId="1" applyNumberFormat="1" applyFont="1" applyFill="1" applyBorder="1" applyAlignment="1" applyProtection="1">
      <alignment shrinkToFit="1"/>
      <protection locked="0"/>
    </xf>
    <xf numFmtId="3" fontId="2" fillId="0" borderId="96" xfId="1" applyNumberFormat="1" applyFont="1" applyFill="1" applyBorder="1" applyAlignment="1" applyProtection="1">
      <alignment shrinkToFit="1"/>
      <protection locked="0"/>
    </xf>
    <xf numFmtId="3" fontId="2" fillId="0" borderId="97" xfId="1" applyNumberFormat="1" applyFont="1" applyFill="1" applyBorder="1" applyAlignment="1" applyProtection="1">
      <alignment shrinkToFit="1"/>
      <protection locked="0"/>
    </xf>
    <xf numFmtId="0" fontId="0" fillId="0" borderId="0" xfId="0" applyFill="1" applyProtection="1">
      <protection locked="0"/>
    </xf>
    <xf numFmtId="3" fontId="2" fillId="0" borderId="8" xfId="1" applyNumberFormat="1" applyFont="1" applyFill="1" applyBorder="1" applyAlignment="1" applyProtection="1">
      <alignment shrinkToFit="1"/>
      <protection locked="0"/>
    </xf>
    <xf numFmtId="0" fontId="16" fillId="7" borderId="98" xfId="1" applyFont="1" applyFill="1" applyBorder="1" applyAlignment="1">
      <alignment horizontal="center" vertical="center" wrapText="1"/>
    </xf>
    <xf numFmtId="3" fontId="2" fillId="7" borderId="97" xfId="1" applyNumberFormat="1" applyFont="1" applyFill="1" applyBorder="1" applyAlignment="1" applyProtection="1">
      <alignment shrinkToFit="1"/>
      <protection hidden="1"/>
    </xf>
    <xf numFmtId="3" fontId="2" fillId="7" borderId="8" xfId="1" applyNumberFormat="1" applyFont="1" applyFill="1" applyBorder="1" applyAlignment="1" applyProtection="1">
      <alignment shrinkToFit="1"/>
      <protection hidden="1"/>
    </xf>
    <xf numFmtId="3" fontId="2" fillId="0" borderId="1" xfId="1" applyNumberFormat="1" applyFont="1" applyBorder="1" applyAlignment="1" applyProtection="1">
      <alignment horizontal="right" shrinkToFit="1"/>
      <protection hidden="1"/>
    </xf>
    <xf numFmtId="3" fontId="2" fillId="0" borderId="3" xfId="1" applyNumberFormat="1" applyFont="1" applyBorder="1" applyAlignment="1" applyProtection="1">
      <alignment horizontal="right" shrinkToFit="1"/>
      <protection hidden="1"/>
    </xf>
    <xf numFmtId="3" fontId="2" fillId="7" borderId="2" xfId="1" applyNumberFormat="1" applyFont="1" applyFill="1" applyBorder="1" applyAlignment="1">
      <alignment horizontal="right" shrinkToFit="1"/>
    </xf>
    <xf numFmtId="0" fontId="0" fillId="0" borderId="0" xfId="0" applyFill="1" applyBorder="1" applyProtection="1">
      <protection locked="0"/>
    </xf>
    <xf numFmtId="0" fontId="0" fillId="0" borderId="8" xfId="0" applyFill="1" applyBorder="1" applyProtection="1">
      <protection locked="0"/>
    </xf>
    <xf numFmtId="0" fontId="0" fillId="0" borderId="0" xfId="0" applyFill="1" applyBorder="1"/>
    <xf numFmtId="3" fontId="2" fillId="7" borderId="2" xfId="1" applyNumberFormat="1" applyFont="1" applyFill="1" applyBorder="1" applyAlignment="1" applyProtection="1">
      <alignment horizontal="right" shrinkToFit="1"/>
      <protection hidden="1"/>
    </xf>
    <xf numFmtId="3" fontId="2" fillId="0" borderId="1" xfId="1" applyNumberFormat="1" applyFont="1" applyFill="1" applyBorder="1" applyAlignment="1" applyProtection="1">
      <alignment horizontal="right" shrinkToFit="1"/>
      <protection hidden="1"/>
    </xf>
    <xf numFmtId="3" fontId="2" fillId="0" borderId="3" xfId="1" applyNumberFormat="1" applyFont="1" applyFill="1" applyBorder="1" applyAlignment="1" applyProtection="1">
      <alignment horizontal="right" shrinkToFit="1"/>
      <protection hidden="1"/>
    </xf>
    <xf numFmtId="0" fontId="0" fillId="7" borderId="95" xfId="0" applyFill="1" applyBorder="1"/>
    <xf numFmtId="3" fontId="2" fillId="7" borderId="31" xfId="1" applyNumberFormat="1" applyFont="1" applyFill="1" applyBorder="1" applyAlignment="1">
      <alignment horizontal="right" shrinkToFit="1"/>
    </xf>
    <xf numFmtId="3" fontId="2" fillId="7" borderId="1" xfId="1" applyNumberFormat="1" applyFont="1" applyFill="1" applyBorder="1" applyAlignment="1">
      <alignment horizontal="right" shrinkToFit="1"/>
    </xf>
    <xf numFmtId="3" fontId="2" fillId="7" borderId="3" xfId="1" applyNumberFormat="1" applyFont="1" applyFill="1" applyBorder="1" applyAlignment="1">
      <alignment horizontal="right" shrinkToFit="1"/>
    </xf>
    <xf numFmtId="0" fontId="2" fillId="7" borderId="15" xfId="1" applyFont="1" applyFill="1" applyBorder="1" applyAlignment="1" applyProtection="1">
      <alignment wrapText="1" shrinkToFit="1"/>
      <protection hidden="1"/>
    </xf>
    <xf numFmtId="0" fontId="2" fillId="7" borderId="62" xfId="1" applyFont="1" applyFill="1" applyBorder="1" applyAlignment="1" applyProtection="1">
      <alignment wrapText="1" shrinkToFit="1"/>
      <protection hidden="1"/>
    </xf>
    <xf numFmtId="0" fontId="2" fillId="7" borderId="16" xfId="1" applyFont="1" applyFill="1" applyBorder="1" applyAlignment="1" applyProtection="1">
      <alignment wrapText="1" shrinkToFit="1"/>
      <protection hidden="1"/>
    </xf>
    <xf numFmtId="3" fontId="2" fillId="7" borderId="13" xfId="1" applyNumberFormat="1" applyFont="1" applyFill="1" applyBorder="1" applyAlignment="1">
      <alignment shrinkToFit="1"/>
    </xf>
    <xf numFmtId="3" fontId="2" fillId="0" borderId="16" xfId="1" applyNumberFormat="1" applyFont="1" applyBorder="1" applyAlignment="1" applyProtection="1">
      <alignment shrinkToFit="1"/>
      <protection locked="0"/>
    </xf>
    <xf numFmtId="49" fontId="2" fillId="7" borderId="15" xfId="1" applyNumberFormat="1" applyFont="1" applyFill="1" applyBorder="1" applyAlignment="1" applyProtection="1">
      <alignment horizontal="center" wrapText="1" shrinkToFit="1"/>
      <protection hidden="1"/>
    </xf>
    <xf numFmtId="0" fontId="2" fillId="7" borderId="47" xfId="1" applyFont="1" applyFill="1" applyBorder="1" applyAlignment="1" applyProtection="1">
      <alignment wrapText="1" shrinkToFit="1"/>
      <protection hidden="1"/>
    </xf>
    <xf numFmtId="49" fontId="2" fillId="7" borderId="47" xfId="1" applyNumberFormat="1" applyFont="1" applyFill="1" applyBorder="1" applyAlignment="1" applyProtection="1">
      <alignment horizontal="center" wrapText="1" shrinkToFit="1"/>
      <protection hidden="1"/>
    </xf>
    <xf numFmtId="0" fontId="2" fillId="7" borderId="63" xfId="1" applyFont="1" applyFill="1" applyBorder="1" applyAlignment="1" applyProtection="1">
      <alignment wrapText="1" shrinkToFit="1"/>
      <protection hidden="1"/>
    </xf>
    <xf numFmtId="0" fontId="2" fillId="7" borderId="64" xfId="1" applyFont="1" applyFill="1" applyBorder="1" applyAlignment="1" applyProtection="1">
      <alignment wrapText="1" shrinkToFit="1"/>
      <protection hidden="1"/>
    </xf>
    <xf numFmtId="3" fontId="2" fillId="7" borderId="73" xfId="1" applyNumberFormat="1" applyFont="1" applyFill="1" applyBorder="1" applyAlignment="1">
      <alignment shrinkToFit="1"/>
    </xf>
    <xf numFmtId="3" fontId="2" fillId="0" borderId="47" xfId="1" applyNumberFormat="1" applyFont="1" applyBorder="1" applyAlignment="1" applyProtection="1">
      <alignment shrinkToFit="1"/>
      <protection locked="0"/>
    </xf>
    <xf numFmtId="3" fontId="2" fillId="0" borderId="64" xfId="1" applyNumberFormat="1" applyFont="1" applyBorder="1" applyAlignment="1" applyProtection="1">
      <alignment shrinkToFit="1"/>
      <protection locked="0"/>
    </xf>
    <xf numFmtId="0" fontId="2" fillId="7" borderId="53" xfId="1" applyFont="1" applyFill="1" applyBorder="1" applyAlignment="1" applyProtection="1">
      <alignment wrapText="1" shrinkToFit="1"/>
      <protection hidden="1"/>
    </xf>
    <xf numFmtId="49" fontId="4" fillId="7" borderId="47" xfId="1" applyNumberFormat="1" applyFont="1" applyFill="1" applyBorder="1" applyAlignment="1">
      <alignment horizontal="center"/>
    </xf>
    <xf numFmtId="0" fontId="2" fillId="7" borderId="85" xfId="1" applyFont="1" applyFill="1" applyBorder="1" applyAlignment="1" applyProtection="1">
      <alignment wrapText="1" shrinkToFit="1"/>
      <protection hidden="1"/>
    </xf>
    <xf numFmtId="0" fontId="57" fillId="6" borderId="34" xfId="1" applyFont="1" applyFill="1" applyBorder="1" applyAlignment="1" applyProtection="1">
      <alignment horizontal="center" vertical="center"/>
      <protection hidden="1"/>
    </xf>
    <xf numFmtId="0" fontId="2" fillId="0" borderId="0" xfId="1" applyAlignment="1">
      <alignment horizontal="center" vertical="center"/>
    </xf>
    <xf numFmtId="0" fontId="42" fillId="0" borderId="0" xfId="1" applyFont="1" applyAlignment="1">
      <alignment horizontal="center" vertical="center"/>
    </xf>
    <xf numFmtId="0" fontId="56" fillId="6" borderId="59" xfId="1" applyFont="1" applyFill="1" applyBorder="1" applyAlignment="1" applyProtection="1">
      <alignment horizontal="center" vertical="center"/>
      <protection hidden="1"/>
    </xf>
    <xf numFmtId="0" fontId="55" fillId="6" borderId="35" xfId="1" applyFont="1" applyFill="1" applyBorder="1" applyAlignment="1" applyProtection="1">
      <alignment horizontal="center" vertical="center"/>
      <protection hidden="1"/>
    </xf>
    <xf numFmtId="0" fontId="3" fillId="6" borderId="8" xfId="1" applyFont="1" applyFill="1" applyBorder="1" applyAlignment="1" applyProtection="1">
      <alignment horizontal="left" vertical="center"/>
      <protection hidden="1"/>
    </xf>
    <xf numFmtId="0" fontId="57" fillId="6" borderId="85" xfId="1" applyFont="1" applyFill="1" applyBorder="1" applyAlignment="1" applyProtection="1">
      <alignment horizontal="left" vertical="center"/>
      <protection hidden="1"/>
    </xf>
    <xf numFmtId="0" fontId="55" fillId="6" borderId="47" xfId="1" applyFont="1" applyFill="1" applyBorder="1" applyAlignment="1" applyProtection="1">
      <alignment horizontal="center" vertical="center"/>
      <protection hidden="1"/>
    </xf>
    <xf numFmtId="0" fontId="3" fillId="6" borderId="48" xfId="1" applyFont="1" applyFill="1" applyBorder="1" applyAlignment="1" applyProtection="1">
      <alignment horizontal="left" vertical="center"/>
      <protection hidden="1"/>
    </xf>
    <xf numFmtId="0" fontId="2" fillId="0" borderId="0" xfId="1" applyBorder="1" applyAlignment="1">
      <alignment horizontal="center" vertical="center"/>
    </xf>
    <xf numFmtId="0" fontId="42" fillId="0" borderId="0" xfId="1" applyFont="1" applyBorder="1" applyAlignment="1">
      <alignment horizontal="center" vertical="center"/>
    </xf>
    <xf numFmtId="0" fontId="60" fillId="0" borderId="59" xfId="1" applyFont="1" applyFill="1" applyBorder="1" applyAlignment="1" applyProtection="1">
      <alignment horizontal="left" vertical="center"/>
      <protection hidden="1"/>
    </xf>
    <xf numFmtId="0" fontId="60" fillId="0" borderId="35" xfId="1" applyFont="1" applyBorder="1" applyAlignment="1" applyProtection="1">
      <alignment horizontal="center" vertical="center"/>
      <protection hidden="1"/>
    </xf>
    <xf numFmtId="0" fontId="60" fillId="0" borderId="8" xfId="1" applyFont="1" applyBorder="1" applyAlignment="1" applyProtection="1">
      <alignment horizontal="left" vertical="center"/>
      <protection hidden="1"/>
    </xf>
    <xf numFmtId="0" fontId="60" fillId="0" borderId="89" xfId="1" applyFont="1" applyFill="1" applyBorder="1" applyAlignment="1" applyProtection="1">
      <alignment horizontal="left" vertical="center" wrapText="1"/>
      <protection hidden="1"/>
    </xf>
    <xf numFmtId="49" fontId="60" fillId="0" borderId="90" xfId="1" applyNumberFormat="1" applyFont="1" applyBorder="1" applyAlignment="1" applyProtection="1">
      <alignment horizontal="center" vertical="center"/>
      <protection hidden="1"/>
    </xf>
    <xf numFmtId="49" fontId="60" fillId="0" borderId="91" xfId="1" applyNumberFormat="1" applyFont="1" applyBorder="1" applyAlignment="1" applyProtection="1">
      <alignment horizontal="left" vertical="center"/>
      <protection hidden="1"/>
    </xf>
    <xf numFmtId="0" fontId="35" fillId="0" borderId="0" xfId="1" applyFont="1" applyAlignment="1">
      <alignment horizontal="center" vertical="center"/>
    </xf>
    <xf numFmtId="0" fontId="60" fillId="0" borderId="89" xfId="1" applyFont="1" applyFill="1" applyBorder="1" applyAlignment="1" applyProtection="1">
      <alignment horizontal="left" vertical="center"/>
      <protection hidden="1"/>
    </xf>
    <xf numFmtId="0" fontId="57" fillId="0" borderId="89" xfId="1" applyFont="1" applyFill="1" applyBorder="1" applyAlignment="1" applyProtection="1">
      <alignment horizontal="left" vertical="center"/>
      <protection hidden="1"/>
    </xf>
    <xf numFmtId="0" fontId="57" fillId="0" borderId="90" xfId="1" applyFont="1" applyFill="1" applyBorder="1" applyAlignment="1" applyProtection="1">
      <alignment horizontal="center" vertical="center"/>
      <protection hidden="1"/>
    </xf>
    <xf numFmtId="0" fontId="60" fillId="0" borderId="91" xfId="1" applyFont="1" applyFill="1" applyBorder="1" applyAlignment="1" applyProtection="1">
      <alignment horizontal="left" vertical="center"/>
      <protection hidden="1"/>
    </xf>
    <xf numFmtId="0" fontId="57" fillId="0" borderId="90" xfId="1" applyFont="1" applyBorder="1" applyAlignment="1" applyProtection="1">
      <alignment horizontal="center" vertical="center"/>
      <protection hidden="1"/>
    </xf>
    <xf numFmtId="0" fontId="60" fillId="0" borderId="91" xfId="1" applyFont="1" applyBorder="1" applyAlignment="1" applyProtection="1">
      <alignment horizontal="left" vertical="center"/>
      <protection hidden="1"/>
    </xf>
    <xf numFmtId="0" fontId="60" fillId="0" borderId="90" xfId="1" applyFont="1" applyBorder="1" applyAlignment="1" applyProtection="1">
      <alignment horizontal="center" vertical="center"/>
      <protection hidden="1"/>
    </xf>
    <xf numFmtId="0" fontId="57" fillId="0" borderId="89" xfId="1" applyFont="1" applyFill="1" applyBorder="1" applyAlignment="1" applyProtection="1">
      <alignment horizontal="left" vertical="center" wrapText="1"/>
      <protection hidden="1"/>
    </xf>
    <xf numFmtId="0" fontId="35" fillId="5" borderId="0" xfId="1" applyFont="1" applyFill="1" applyAlignment="1">
      <alignment horizontal="center" vertical="center"/>
    </xf>
    <xf numFmtId="49" fontId="57" fillId="0" borderId="90" xfId="1" applyNumberFormat="1" applyFont="1" applyFill="1" applyBorder="1" applyAlignment="1" applyProtection="1">
      <alignment horizontal="center" vertical="center"/>
      <protection hidden="1"/>
    </xf>
    <xf numFmtId="49" fontId="60" fillId="0" borderId="91" xfId="1" applyNumberFormat="1" applyFont="1" applyFill="1" applyBorder="1" applyAlignment="1" applyProtection="1">
      <alignment horizontal="left" vertical="center"/>
      <protection hidden="1"/>
    </xf>
    <xf numFmtId="0" fontId="2" fillId="0" borderId="89" xfId="1" applyFont="1" applyFill="1" applyBorder="1" applyAlignment="1" applyProtection="1">
      <alignment horizontal="left" vertical="center"/>
      <protection hidden="1"/>
    </xf>
    <xf numFmtId="49" fontId="2" fillId="0" borderId="90" xfId="1" applyNumberFormat="1" applyFont="1" applyFill="1" applyBorder="1" applyAlignment="1" applyProtection="1">
      <alignment horizontal="center" vertical="center"/>
      <protection hidden="1"/>
    </xf>
    <xf numFmtId="49" fontId="2" fillId="0" borderId="91" xfId="1" applyNumberFormat="1" applyFont="1" applyFill="1" applyBorder="1" applyAlignment="1" applyProtection="1">
      <alignment horizontal="left" vertical="center"/>
      <protection hidden="1"/>
    </xf>
    <xf numFmtId="0" fontId="35" fillId="0" borderId="0" xfId="1" applyFont="1" applyFill="1" applyAlignment="1">
      <alignment horizontal="center" vertical="center"/>
    </xf>
    <xf numFmtId="0" fontId="35" fillId="0" borderId="89" xfId="1" applyFont="1" applyFill="1" applyBorder="1" applyAlignment="1" applyProtection="1">
      <alignment horizontal="left" vertical="center"/>
      <protection hidden="1"/>
    </xf>
    <xf numFmtId="49" fontId="60" fillId="5" borderId="90" xfId="1" applyNumberFormat="1" applyFont="1" applyFill="1" applyBorder="1" applyAlignment="1" applyProtection="1">
      <alignment horizontal="center" vertical="center"/>
      <protection hidden="1"/>
    </xf>
    <xf numFmtId="49" fontId="60" fillId="5" borderId="91" xfId="1" applyNumberFormat="1" applyFont="1" applyFill="1" applyBorder="1" applyAlignment="1" applyProtection="1">
      <alignment horizontal="left" vertical="center"/>
      <protection hidden="1"/>
    </xf>
    <xf numFmtId="49" fontId="60" fillId="0" borderId="90" xfId="1" applyNumberFormat="1" applyFont="1" applyFill="1" applyBorder="1" applyAlignment="1" applyProtection="1">
      <alignment horizontal="center" vertical="center"/>
      <protection hidden="1"/>
    </xf>
    <xf numFmtId="49" fontId="57" fillId="0" borderId="90" xfId="1" applyNumberFormat="1" applyFont="1" applyBorder="1" applyAlignment="1" applyProtection="1">
      <alignment horizontal="center" vertical="center"/>
      <protection hidden="1"/>
    </xf>
    <xf numFmtId="0" fontId="2" fillId="0" borderId="89" xfId="1" applyFont="1" applyFill="1" applyBorder="1" applyAlignment="1" applyProtection="1">
      <alignment horizontal="left" vertical="center" wrapText="1"/>
      <protection hidden="1"/>
    </xf>
    <xf numFmtId="49" fontId="2" fillId="0" borderId="90" xfId="1" applyNumberFormat="1" applyFont="1" applyBorder="1" applyAlignment="1" applyProtection="1">
      <alignment horizontal="center" vertical="center"/>
      <protection hidden="1"/>
    </xf>
    <xf numFmtId="49" fontId="2" fillId="0" borderId="91" xfId="1" applyNumberFormat="1" applyFont="1" applyBorder="1" applyAlignment="1" applyProtection="1">
      <alignment horizontal="left" vertical="center"/>
      <protection hidden="1"/>
    </xf>
    <xf numFmtId="0" fontId="65" fillId="0" borderId="88" xfId="1" applyFont="1" applyBorder="1" applyProtection="1">
      <protection hidden="1"/>
    </xf>
    <xf numFmtId="0" fontId="57" fillId="0" borderId="89" xfId="1" applyFont="1" applyFill="1" applyBorder="1" applyAlignment="1" applyProtection="1">
      <alignment vertical="center"/>
      <protection hidden="1"/>
    </xf>
    <xf numFmtId="0" fontId="60" fillId="5" borderId="90" xfId="1" applyFont="1" applyFill="1" applyBorder="1" applyAlignment="1" applyProtection="1">
      <alignment horizontal="center" vertical="center"/>
      <protection hidden="1"/>
    </xf>
    <xf numFmtId="0" fontId="60" fillId="5" borderId="91" xfId="1" applyFont="1" applyFill="1" applyBorder="1" applyAlignment="1" applyProtection="1">
      <alignment horizontal="left" vertical="center"/>
      <protection hidden="1"/>
    </xf>
    <xf numFmtId="49" fontId="35" fillId="0" borderId="90" xfId="1" applyNumberFormat="1" applyFont="1" applyBorder="1" applyAlignment="1" applyProtection="1">
      <alignment horizontal="center" vertical="center"/>
      <protection hidden="1"/>
    </xf>
    <xf numFmtId="0" fontId="57" fillId="0" borderId="88" xfId="1" applyFont="1" applyBorder="1" applyAlignment="1" applyProtection="1">
      <alignment horizontal="left" vertical="center"/>
      <protection hidden="1"/>
    </xf>
    <xf numFmtId="0" fontId="2" fillId="0" borderId="91" xfId="1" applyFont="1" applyFill="1" applyBorder="1" applyAlignment="1" applyProtection="1">
      <alignment horizontal="left" vertical="center"/>
      <protection hidden="1"/>
    </xf>
    <xf numFmtId="0" fontId="2" fillId="0" borderId="0" xfId="1"/>
    <xf numFmtId="0" fontId="2" fillId="0" borderId="91" xfId="1" applyFont="1" applyBorder="1" applyAlignment="1" applyProtection="1">
      <alignment horizontal="left" vertical="center"/>
      <protection hidden="1"/>
    </xf>
    <xf numFmtId="0" fontId="57" fillId="0" borderId="88" xfId="1" applyFont="1" applyFill="1" applyBorder="1" applyAlignment="1" applyProtection="1">
      <alignment horizontal="left" vertical="center"/>
      <protection hidden="1"/>
    </xf>
    <xf numFmtId="0" fontId="2" fillId="0" borderId="89" xfId="1" applyFont="1" applyFill="1" applyBorder="1" applyAlignment="1" applyProtection="1">
      <alignment vertical="center"/>
      <protection hidden="1"/>
    </xf>
    <xf numFmtId="0" fontId="2" fillId="0" borderId="90" xfId="1" applyFont="1" applyBorder="1" applyAlignment="1" applyProtection="1">
      <alignment horizontal="center" vertical="center"/>
      <protection hidden="1"/>
    </xf>
    <xf numFmtId="0" fontId="2" fillId="0" borderId="89" xfId="1" applyFont="1" applyFill="1" applyBorder="1" applyAlignment="1" applyProtection="1">
      <alignment horizontal="justify" vertical="center"/>
      <protection hidden="1"/>
    </xf>
    <xf numFmtId="0" fontId="2" fillId="0" borderId="90" xfId="1" applyFont="1" applyFill="1" applyBorder="1" applyAlignment="1" applyProtection="1">
      <alignment horizontal="center" vertical="center"/>
      <protection hidden="1"/>
    </xf>
    <xf numFmtId="0" fontId="2" fillId="0" borderId="89" xfId="1" applyFont="1" applyFill="1" applyBorder="1" applyAlignment="1" applyProtection="1">
      <alignment vertical="center" wrapText="1"/>
      <protection hidden="1"/>
    </xf>
    <xf numFmtId="0" fontId="63" fillId="0" borderId="89" xfId="1" applyFont="1" applyFill="1" applyBorder="1" applyAlignment="1" applyProtection="1">
      <alignment vertical="center"/>
      <protection hidden="1"/>
    </xf>
    <xf numFmtId="0" fontId="57" fillId="0" borderId="89" xfId="1" applyFont="1" applyFill="1" applyBorder="1" applyProtection="1">
      <protection hidden="1"/>
    </xf>
    <xf numFmtId="49" fontId="58" fillId="0" borderId="9" xfId="2" applyNumberFormat="1" applyFont="1" applyFill="1" applyBorder="1" applyAlignment="1" applyProtection="1">
      <alignment horizontal="center" vertical="center"/>
      <protection hidden="1"/>
    </xf>
    <xf numFmtId="0" fontId="57" fillId="0" borderId="92" xfId="1" applyFont="1" applyBorder="1" applyAlignment="1" applyProtection="1">
      <alignment horizontal="left" vertical="center"/>
      <protection hidden="1"/>
    </xf>
    <xf numFmtId="0" fontId="57" fillId="0" borderId="93" xfId="1" applyFont="1" applyFill="1" applyBorder="1" applyProtection="1">
      <protection hidden="1"/>
    </xf>
    <xf numFmtId="49" fontId="57" fillId="0" borderId="94" xfId="1" applyNumberFormat="1" applyFont="1" applyBorder="1" applyAlignment="1" applyProtection="1">
      <alignment horizontal="center" vertical="center"/>
      <protection hidden="1"/>
    </xf>
    <xf numFmtId="0" fontId="2" fillId="0" borderId="95" xfId="1" applyFont="1" applyFill="1" applyBorder="1" applyAlignment="1" applyProtection="1">
      <alignment horizontal="left" vertical="center"/>
      <protection hidden="1"/>
    </xf>
    <xf numFmtId="0" fontId="57" fillId="0" borderId="0" xfId="1" applyFont="1" applyBorder="1" applyAlignment="1">
      <alignment horizontal="left" vertical="center"/>
    </xf>
    <xf numFmtId="0" fontId="57" fillId="0" borderId="0" xfId="1" applyFont="1" applyBorder="1" applyAlignment="1">
      <alignment horizontal="center" vertical="center"/>
    </xf>
    <xf numFmtId="0" fontId="35" fillId="0" borderId="0" xfId="1" applyFont="1" applyBorder="1" applyAlignment="1">
      <alignment horizontal="center" vertical="center"/>
    </xf>
    <xf numFmtId="0" fontId="66" fillId="0" borderId="0" xfId="1" applyFont="1" applyBorder="1" applyAlignment="1">
      <alignment horizontal="left" vertical="center"/>
    </xf>
    <xf numFmtId="0" fontId="56" fillId="6" borderId="99" xfId="0" applyFont="1" applyFill="1" applyBorder="1" applyAlignment="1" applyProtection="1">
      <alignment horizontal="center" vertical="justify"/>
      <protection hidden="1"/>
    </xf>
    <xf numFmtId="0" fontId="2" fillId="6" borderId="28" xfId="1" applyFill="1" applyBorder="1" applyAlignment="1" applyProtection="1">
      <alignment horizontal="left" vertical="center"/>
      <protection hidden="1"/>
    </xf>
    <xf numFmtId="49" fontId="63" fillId="7" borderId="45" xfId="1" applyNumberFormat="1" applyFont="1" applyFill="1" applyBorder="1" applyAlignment="1">
      <alignment horizontal="center"/>
    </xf>
    <xf numFmtId="0" fontId="43" fillId="0" borderId="0" xfId="0" applyFont="1" applyAlignment="1">
      <alignment horizontal="left" vertical="top" shrinkToFit="1"/>
    </xf>
    <xf numFmtId="0" fontId="43" fillId="0" borderId="0" xfId="0" applyFont="1"/>
    <xf numFmtId="0" fontId="41" fillId="0" borderId="0" xfId="0" applyFont="1" applyProtection="1">
      <protection locked="0"/>
    </xf>
    <xf numFmtId="49" fontId="94" fillId="7" borderId="45" xfId="1" applyNumberFormat="1" applyFont="1" applyFill="1" applyBorder="1" applyAlignment="1">
      <alignment horizontal="center"/>
    </xf>
    <xf numFmtId="0" fontId="32" fillId="5" borderId="0" xfId="0" applyFont="1" applyFill="1" applyAlignment="1" applyProtection="1">
      <alignment horizontal="justify" vertical="justify" wrapText="1"/>
      <protection hidden="1"/>
    </xf>
    <xf numFmtId="0" fontId="2" fillId="7" borderId="1" xfId="1" applyFont="1" applyFill="1" applyBorder="1" applyAlignment="1" applyProtection="1">
      <alignment horizontal="left" wrapText="1" shrinkToFit="1"/>
      <protection hidden="1"/>
    </xf>
    <xf numFmtId="0" fontId="17" fillId="11" borderId="1" xfId="1" applyFont="1" applyFill="1" applyBorder="1" applyAlignment="1" applyProtection="1">
      <alignment horizontal="left" wrapText="1"/>
      <protection hidden="1"/>
    </xf>
    <xf numFmtId="49" fontId="4" fillId="11" borderId="1" xfId="1" applyNumberFormat="1" applyFont="1" applyFill="1" applyBorder="1" applyAlignment="1">
      <alignment horizontal="center"/>
    </xf>
    <xf numFmtId="49" fontId="4" fillId="11" borderId="45" xfId="1" applyNumberFormat="1" applyFont="1" applyFill="1" applyBorder="1" applyAlignment="1">
      <alignment horizontal="center"/>
    </xf>
    <xf numFmtId="3" fontId="4" fillId="11" borderId="2" xfId="1" applyNumberFormat="1" applyFont="1" applyFill="1" applyBorder="1" applyAlignment="1">
      <alignment shrinkToFit="1"/>
    </xf>
    <xf numFmtId="3" fontId="4" fillId="11" borderId="1" xfId="1" applyNumberFormat="1" applyFont="1" applyFill="1" applyBorder="1" applyAlignment="1">
      <alignment shrinkToFit="1"/>
    </xf>
    <xf numFmtId="3" fontId="4" fillId="11" borderId="3" xfId="1" applyNumberFormat="1" applyFont="1" applyFill="1" applyBorder="1" applyAlignment="1">
      <alignment shrinkToFit="1"/>
    </xf>
    <xf numFmtId="0" fontId="17" fillId="11" borderId="1" xfId="1" applyFont="1" applyFill="1" applyBorder="1" applyAlignment="1" applyProtection="1">
      <alignment horizontal="left" wrapText="1" shrinkToFit="1"/>
      <protection locked="0"/>
    </xf>
    <xf numFmtId="49" fontId="2" fillId="11" borderId="45" xfId="1" applyNumberFormat="1" applyFont="1" applyFill="1" applyBorder="1" applyAlignment="1">
      <alignment horizontal="center"/>
    </xf>
    <xf numFmtId="0" fontId="2" fillId="7" borderId="1" xfId="1" applyFont="1" applyFill="1" applyBorder="1" applyAlignment="1" applyProtection="1">
      <alignment horizontal="left" wrapText="1"/>
      <protection hidden="1"/>
    </xf>
    <xf numFmtId="0" fontId="2" fillId="7" borderId="1" xfId="1" applyFont="1" applyFill="1" applyBorder="1" applyAlignment="1" applyProtection="1">
      <alignment horizontal="left" wrapText="1"/>
      <protection hidden="1"/>
    </xf>
    <xf numFmtId="0" fontId="20" fillId="7" borderId="1" xfId="0" applyFont="1" applyFill="1" applyBorder="1" applyAlignment="1">
      <alignment horizontal="center" vertical="center" wrapText="1"/>
    </xf>
    <xf numFmtId="0" fontId="20" fillId="7" borderId="1" xfId="0" applyFont="1" applyFill="1" applyBorder="1" applyAlignment="1">
      <alignment horizontal="left" vertical="center" wrapText="1"/>
    </xf>
    <xf numFmtId="0" fontId="20" fillId="7" borderId="1" xfId="0" applyFont="1" applyFill="1" applyBorder="1" applyAlignment="1" applyProtection="1">
      <alignment horizontal="center" vertical="center" wrapText="1"/>
      <protection locked="0"/>
    </xf>
    <xf numFmtId="49" fontId="96" fillId="7" borderId="45" xfId="1" applyNumberFormat="1" applyFont="1" applyFill="1" applyBorder="1" applyAlignment="1">
      <alignment horizontal="center"/>
    </xf>
    <xf numFmtId="4" fontId="2" fillId="0" borderId="1" xfId="1" applyNumberFormat="1" applyFont="1" applyBorder="1" applyAlignment="1" applyProtection="1">
      <alignment shrinkToFit="1"/>
      <protection locked="0"/>
    </xf>
    <xf numFmtId="4" fontId="2" fillId="0" borderId="3" xfId="1" applyNumberFormat="1" applyFont="1" applyBorder="1" applyAlignment="1" applyProtection="1">
      <alignment shrinkToFit="1"/>
      <protection locked="0"/>
    </xf>
    <xf numFmtId="4" fontId="2" fillId="0" borderId="15" xfId="1" applyNumberFormat="1" applyFont="1" applyBorder="1" applyAlignment="1" applyProtection="1">
      <alignment shrinkToFit="1"/>
      <protection locked="0"/>
    </xf>
    <xf numFmtId="4" fontId="2" fillId="0" borderId="15" xfId="1" applyNumberFormat="1" applyFont="1" applyFill="1" applyBorder="1" applyAlignment="1" applyProtection="1">
      <alignment shrinkToFit="1"/>
      <protection locked="0"/>
    </xf>
    <xf numFmtId="4" fontId="2" fillId="0" borderId="60" xfId="1" applyNumberFormat="1" applyFont="1" applyFill="1" applyBorder="1" applyAlignment="1" applyProtection="1">
      <alignment shrinkToFit="1"/>
      <protection locked="0"/>
    </xf>
    <xf numFmtId="3" fontId="4" fillId="0" borderId="1" xfId="1" applyNumberFormat="1" applyFont="1" applyBorder="1" applyAlignment="1" applyProtection="1">
      <alignment shrinkToFit="1"/>
      <protection locked="0"/>
    </xf>
    <xf numFmtId="0" fontId="98" fillId="0" borderId="0" xfId="0" applyFont="1"/>
    <xf numFmtId="0" fontId="99" fillId="0" borderId="0" xfId="0" applyFont="1"/>
    <xf numFmtId="0" fontId="99" fillId="0" borderId="0" xfId="0" applyFont="1" applyAlignment="1">
      <alignment horizontal="left"/>
    </xf>
    <xf numFmtId="0" fontId="99" fillId="0" borderId="0" xfId="0" applyFont="1" applyAlignment="1">
      <alignment horizontal="center"/>
    </xf>
    <xf numFmtId="3" fontId="100" fillId="0" borderId="102" xfId="0" applyNumberFormat="1" applyFont="1" applyBorder="1"/>
    <xf numFmtId="3" fontId="100" fillId="0" borderId="104" xfId="0" applyNumberFormat="1" applyFont="1" applyBorder="1"/>
    <xf numFmtId="3" fontId="100" fillId="0" borderId="105" xfId="0" applyNumberFormat="1" applyFont="1" applyBorder="1"/>
    <xf numFmtId="3" fontId="100" fillId="0" borderId="107" xfId="0" applyNumberFormat="1" applyFont="1" applyBorder="1"/>
    <xf numFmtId="3" fontId="101" fillId="12" borderId="109" xfId="0" applyNumberFormat="1" applyFont="1" applyFill="1" applyBorder="1"/>
    <xf numFmtId="3" fontId="99" fillId="0" borderId="105" xfId="0" applyNumberFormat="1" applyFont="1" applyBorder="1"/>
    <xf numFmtId="3" fontId="101" fillId="12" borderId="113" xfId="0" applyNumberFormat="1" applyFont="1" applyFill="1" applyBorder="1"/>
    <xf numFmtId="0" fontId="6" fillId="3" borderId="45" xfId="0" applyFont="1" applyFill="1" applyBorder="1" applyAlignment="1">
      <alignment horizontal="left" wrapText="1"/>
    </xf>
    <xf numFmtId="0" fontId="6" fillId="3" borderId="41" xfId="0" applyFont="1" applyFill="1" applyBorder="1" applyAlignment="1">
      <alignment horizontal="left" wrapText="1"/>
    </xf>
    <xf numFmtId="0" fontId="6" fillId="3" borderId="1" xfId="0" applyFont="1" applyFill="1" applyBorder="1" applyAlignment="1">
      <alignment horizontal="left"/>
    </xf>
    <xf numFmtId="0" fontId="34" fillId="0" borderId="1" xfId="0" applyFont="1" applyFill="1" applyBorder="1" applyAlignment="1" applyProtection="1">
      <alignment horizontal="center" vertical="center"/>
      <protection hidden="1"/>
    </xf>
    <xf numFmtId="0" fontId="11" fillId="0" borderId="45" xfId="0" applyFont="1" applyFill="1" applyBorder="1" applyAlignment="1" applyProtection="1">
      <alignment horizontal="center" vertical="center" wrapText="1"/>
      <protection hidden="1"/>
    </xf>
    <xf numFmtId="0" fontId="11" fillId="0" borderId="55" xfId="0" applyFont="1" applyFill="1" applyBorder="1" applyAlignment="1" applyProtection="1">
      <alignment horizontal="center" vertical="center" wrapText="1"/>
      <protection hidden="1"/>
    </xf>
    <xf numFmtId="0" fontId="11" fillId="0" borderId="41" xfId="0" applyFont="1" applyFill="1" applyBorder="1" applyAlignment="1" applyProtection="1">
      <alignment horizontal="center" vertical="center" wrapText="1"/>
      <protection hidden="1"/>
    </xf>
    <xf numFmtId="0" fontId="6" fillId="3" borderId="1" xfId="0" applyFont="1" applyFill="1" applyBorder="1" applyAlignment="1">
      <alignment horizontal="left" vertical="center"/>
    </xf>
    <xf numFmtId="0" fontId="6" fillId="3" borderId="45" xfId="0" applyFont="1" applyFill="1" applyBorder="1" applyAlignment="1">
      <alignment horizontal="left" vertical="center" wrapText="1"/>
    </xf>
    <xf numFmtId="0" fontId="6" fillId="3" borderId="55" xfId="0" applyFont="1" applyFill="1" applyBorder="1" applyAlignment="1">
      <alignment horizontal="left" vertical="center" wrapText="1"/>
    </xf>
    <xf numFmtId="0" fontId="6" fillId="3" borderId="41" xfId="0" applyFont="1" applyFill="1" applyBorder="1" applyAlignment="1">
      <alignment horizontal="left" vertical="center" wrapText="1"/>
    </xf>
    <xf numFmtId="0" fontId="8" fillId="0" borderId="1" xfId="0" applyFont="1" applyFill="1" applyBorder="1" applyAlignment="1" applyProtection="1">
      <alignment horizontal="center" vertical="center"/>
      <protection hidden="1"/>
    </xf>
    <xf numFmtId="0" fontId="10" fillId="0" borderId="1" xfId="0" applyFont="1" applyFill="1" applyBorder="1" applyAlignment="1" applyProtection="1">
      <alignment horizontal="center"/>
      <protection locked="0"/>
    </xf>
    <xf numFmtId="3" fontId="10" fillId="0" borderId="1" xfId="0" applyNumberFormat="1" applyFont="1" applyFill="1" applyBorder="1" applyAlignment="1" applyProtection="1">
      <alignment horizontal="center"/>
      <protection locked="0"/>
    </xf>
    <xf numFmtId="0" fontId="5" fillId="3" borderId="62" xfId="0" applyFont="1" applyFill="1" applyBorder="1" applyAlignment="1" applyProtection="1">
      <alignment vertical="top" wrapText="1"/>
      <protection locked="0"/>
    </xf>
    <xf numFmtId="0" fontId="0" fillId="3" borderId="62" xfId="0" applyFill="1" applyBorder="1" applyAlignment="1" applyProtection="1">
      <alignment vertical="top" wrapText="1"/>
      <protection locked="0"/>
    </xf>
    <xf numFmtId="0" fontId="0" fillId="3" borderId="0" xfId="0" applyFill="1" applyAlignment="1" applyProtection="1">
      <alignment vertical="top" wrapText="1"/>
      <protection locked="0"/>
    </xf>
    <xf numFmtId="0" fontId="0" fillId="3" borderId="49" xfId="0" applyFill="1" applyBorder="1" applyAlignment="1" applyProtection="1">
      <alignment vertical="top" wrapText="1"/>
      <protection locked="0"/>
    </xf>
    <xf numFmtId="0" fontId="61" fillId="0" borderId="0" xfId="0" applyFont="1" applyAlignment="1">
      <alignment horizontal="justify" vertical="justify" wrapText="1"/>
    </xf>
    <xf numFmtId="0" fontId="48" fillId="0" borderId="0" xfId="0" applyFont="1" applyAlignment="1">
      <alignment wrapText="1"/>
    </xf>
    <xf numFmtId="0" fontId="7" fillId="3" borderId="0" xfId="0" applyFont="1" applyFill="1" applyAlignment="1">
      <alignment horizontal="center" wrapText="1"/>
    </xf>
    <xf numFmtId="0" fontId="39" fillId="4" borderId="0" xfId="0" applyFont="1" applyFill="1" applyAlignment="1">
      <alignment horizontal="left" vertical="top" wrapText="1"/>
    </xf>
    <xf numFmtId="0" fontId="39" fillId="4" borderId="0" xfId="0" applyFont="1" applyFill="1" applyAlignment="1">
      <alignment horizontal="left" vertical="top"/>
    </xf>
    <xf numFmtId="14" fontId="10" fillId="0" borderId="1" xfId="0" applyNumberFormat="1" applyFont="1" applyFill="1" applyBorder="1" applyAlignment="1" applyProtection="1">
      <alignment horizontal="center"/>
      <protection locked="0"/>
    </xf>
    <xf numFmtId="0" fontId="5" fillId="3" borderId="62" xfId="0" applyFont="1" applyFill="1" applyBorder="1" applyAlignment="1">
      <alignment horizontal="center"/>
    </xf>
    <xf numFmtId="0" fontId="7" fillId="0" borderId="1" xfId="0" applyFont="1" applyFill="1" applyBorder="1" applyAlignment="1" applyProtection="1">
      <alignment horizontal="center" vertical="center"/>
      <protection locked="0"/>
    </xf>
    <xf numFmtId="0" fontId="39" fillId="4" borderId="0" xfId="0" applyFont="1" applyFill="1" applyAlignment="1" applyProtection="1">
      <alignment horizontal="justify" vertical="justify" wrapText="1"/>
      <protection locked="0"/>
    </xf>
    <xf numFmtId="0" fontId="0" fillId="0" borderId="0" xfId="0" applyAlignment="1" applyProtection="1">
      <alignment horizontal="justify" vertical="justify" wrapText="1"/>
      <protection locked="0"/>
    </xf>
    <xf numFmtId="0" fontId="0" fillId="0" borderId="0" xfId="0" applyAlignment="1">
      <alignment wrapText="1"/>
    </xf>
    <xf numFmtId="0" fontId="9" fillId="3" borderId="0" xfId="0" applyFont="1" applyFill="1" applyAlignment="1">
      <alignment horizontal="center"/>
    </xf>
    <xf numFmtId="0" fontId="6" fillId="3" borderId="1" xfId="0" applyFont="1" applyFill="1" applyBorder="1" applyAlignment="1">
      <alignment horizontal="center" vertical="center" wrapText="1"/>
    </xf>
    <xf numFmtId="0" fontId="87" fillId="0" borderId="6" xfId="1" applyFont="1" applyBorder="1" applyAlignment="1">
      <alignment vertical="center" wrapText="1"/>
    </xf>
    <xf numFmtId="0" fontId="87" fillId="0" borderId="0" xfId="1" applyFont="1" applyAlignment="1">
      <alignment vertical="center" wrapText="1"/>
    </xf>
    <xf numFmtId="0" fontId="71" fillId="0" borderId="6" xfId="1" applyFont="1" applyFill="1" applyBorder="1" applyAlignment="1">
      <alignment horizontal="left" vertical="center" wrapText="1" shrinkToFit="1"/>
    </xf>
    <xf numFmtId="0" fontId="72" fillId="0" borderId="0" xfId="1" applyFont="1" applyFill="1" applyBorder="1" applyAlignment="1">
      <alignment horizontal="left" vertical="center" wrapText="1" shrinkToFit="1"/>
    </xf>
    <xf numFmtId="0" fontId="86" fillId="0" borderId="6" xfId="1" applyFont="1" applyBorder="1" applyAlignment="1">
      <alignment vertical="center" wrapText="1"/>
    </xf>
    <xf numFmtId="0" fontId="86" fillId="0" borderId="0" xfId="1" applyFont="1" applyAlignment="1">
      <alignment vertical="center" wrapText="1"/>
    </xf>
    <xf numFmtId="0" fontId="81" fillId="0" borderId="6" xfId="1" applyFont="1" applyBorder="1" applyAlignment="1">
      <alignment vertical="center" wrapText="1"/>
    </xf>
    <xf numFmtId="0" fontId="81" fillId="0" borderId="0" xfId="1" applyFont="1" applyAlignment="1">
      <alignment vertical="center" wrapText="1"/>
    </xf>
    <xf numFmtId="0" fontId="62" fillId="0" borderId="6" xfId="1" applyFont="1" applyBorder="1" applyAlignment="1">
      <alignment horizontal="left" vertical="center" wrapText="1" shrinkToFit="1"/>
    </xf>
    <xf numFmtId="0" fontId="85" fillId="0" borderId="0" xfId="1" applyFont="1" applyAlignment="1">
      <alignment horizontal="left" vertical="center" wrapText="1" shrinkToFit="1"/>
    </xf>
    <xf numFmtId="0" fontId="81" fillId="0" borderId="6" xfId="1" applyFont="1" applyBorder="1" applyAlignment="1">
      <alignment vertical="center"/>
    </xf>
    <xf numFmtId="0" fontId="81" fillId="0" borderId="0" xfId="1" applyFont="1" applyAlignment="1">
      <alignment vertical="center"/>
    </xf>
    <xf numFmtId="0" fontId="83" fillId="0" borderId="6" xfId="1" applyFont="1" applyBorder="1" applyAlignment="1">
      <alignment vertical="center" wrapText="1"/>
    </xf>
    <xf numFmtId="0" fontId="83" fillId="0" borderId="0" xfId="1" applyFont="1" applyAlignment="1">
      <alignment vertical="center" wrapText="1"/>
    </xf>
    <xf numFmtId="0" fontId="68" fillId="0" borderId="6" xfId="1" applyFont="1" applyBorder="1" applyAlignment="1">
      <alignment horizontal="left" vertical="center" wrapText="1" shrinkToFit="1"/>
    </xf>
    <xf numFmtId="0" fontId="68" fillId="0" borderId="0" xfId="1" applyFont="1" applyBorder="1" applyAlignment="1">
      <alignment horizontal="left" vertical="center" wrapText="1" shrinkToFit="1"/>
    </xf>
    <xf numFmtId="0" fontId="74" fillId="0" borderId="6" xfId="1" applyFont="1" applyBorder="1" applyAlignment="1">
      <alignment horizontal="left" vertical="center" wrapText="1" shrinkToFit="1"/>
    </xf>
    <xf numFmtId="0" fontId="75" fillId="0" borderId="0" xfId="1" applyFont="1" applyBorder="1" applyAlignment="1">
      <alignment horizontal="left" vertical="center" wrapText="1" shrinkToFit="1"/>
    </xf>
    <xf numFmtId="0" fontId="64" fillId="0" borderId="6" xfId="1" applyFont="1" applyBorder="1" applyAlignment="1">
      <alignment horizontal="left" vertical="center" wrapText="1" shrinkToFit="1"/>
    </xf>
    <xf numFmtId="0" fontId="78" fillId="0" borderId="0" xfId="1" applyFont="1" applyAlignment="1">
      <alignment horizontal="left" vertical="center" wrapText="1" shrinkToFit="1"/>
    </xf>
    <xf numFmtId="0" fontId="64" fillId="0" borderId="6" xfId="0" applyFont="1" applyBorder="1" applyAlignment="1">
      <alignment horizontal="left" vertical="center"/>
    </xf>
    <xf numFmtId="0" fontId="64" fillId="0" borderId="0" xfId="0" applyFont="1" applyAlignment="1">
      <alignment horizontal="left" vertical="center"/>
    </xf>
    <xf numFmtId="0" fontId="68" fillId="0" borderId="6" xfId="1" applyFont="1" applyFill="1" applyBorder="1" applyAlignment="1">
      <alignment horizontal="left" vertical="center" wrapText="1" shrinkToFit="1"/>
    </xf>
    <xf numFmtId="0" fontId="68" fillId="0" borderId="0" xfId="1" applyFont="1" applyFill="1" applyBorder="1" applyAlignment="1">
      <alignment horizontal="left" vertical="center" wrapText="1" shrinkToFit="1"/>
    </xf>
    <xf numFmtId="0" fontId="55" fillId="6" borderId="81" xfId="1" applyFont="1" applyFill="1" applyBorder="1" applyAlignment="1" applyProtection="1">
      <alignment horizontal="center" vertical="center"/>
      <protection hidden="1"/>
    </xf>
    <xf numFmtId="0" fontId="55" fillId="6" borderId="31" xfId="1" applyFont="1" applyFill="1" applyBorder="1" applyAlignment="1" applyProtection="1">
      <alignment horizontal="center" vertical="center"/>
      <protection hidden="1"/>
    </xf>
    <xf numFmtId="0" fontId="55" fillId="6" borderId="40" xfId="1" applyFont="1" applyFill="1" applyBorder="1" applyAlignment="1" applyProtection="1">
      <alignment horizontal="center" vertical="center"/>
      <protection hidden="1"/>
    </xf>
    <xf numFmtId="0" fontId="56" fillId="6" borderId="82" xfId="1" applyFont="1" applyFill="1" applyBorder="1" applyAlignment="1" applyProtection="1">
      <alignment horizontal="left" vertical="center"/>
      <protection hidden="1"/>
    </xf>
    <xf numFmtId="0" fontId="56" fillId="6" borderId="83" xfId="1" applyFont="1" applyFill="1" applyBorder="1" applyAlignment="1" applyProtection="1">
      <alignment horizontal="left" vertical="center"/>
      <protection hidden="1"/>
    </xf>
    <xf numFmtId="0" fontId="56" fillId="6" borderId="84" xfId="1" applyFont="1" applyFill="1" applyBorder="1" applyAlignment="1" applyProtection="1">
      <alignment horizontal="left" vertical="center"/>
      <protection hidden="1"/>
    </xf>
    <xf numFmtId="0" fontId="64" fillId="0" borderId="6" xfId="1" applyFont="1" applyBorder="1" applyAlignment="1">
      <alignment horizontal="left" vertical="center" wrapText="1"/>
    </xf>
    <xf numFmtId="0" fontId="64" fillId="0" borderId="0" xfId="1" applyFont="1" applyAlignment="1">
      <alignment horizontal="left" vertical="center" wrapText="1"/>
    </xf>
    <xf numFmtId="0" fontId="71" fillId="0" borderId="6" xfId="1" applyFont="1" applyBorder="1" applyAlignment="1">
      <alignment horizontal="left" vertical="center" wrapText="1" shrinkToFit="1"/>
    </xf>
    <xf numFmtId="0" fontId="72" fillId="0" borderId="0" xfId="1" applyFont="1" applyBorder="1" applyAlignment="1">
      <alignment horizontal="left" vertical="center" wrapText="1" shrinkToFit="1"/>
    </xf>
    <xf numFmtId="0" fontId="59" fillId="7" borderId="0" xfId="1" applyFont="1" applyFill="1" applyBorder="1" applyAlignment="1" applyProtection="1">
      <alignment horizontal="left" shrinkToFit="1"/>
      <protection hidden="1"/>
    </xf>
    <xf numFmtId="0" fontId="59" fillId="7" borderId="8" xfId="1" applyFont="1" applyFill="1" applyBorder="1" applyAlignment="1" applyProtection="1">
      <alignment horizontal="left" shrinkToFit="1"/>
      <protection hidden="1"/>
    </xf>
    <xf numFmtId="0" fontId="2" fillId="7" borderId="96" xfId="1" applyFont="1" applyFill="1" applyBorder="1" applyAlignment="1" applyProtection="1">
      <alignment wrapText="1" shrinkToFit="1"/>
      <protection hidden="1"/>
    </xf>
    <xf numFmtId="0" fontId="0" fillId="7" borderId="96" xfId="0" applyFill="1" applyBorder="1" applyAlignment="1">
      <alignment wrapText="1"/>
    </xf>
    <xf numFmtId="0" fontId="2" fillId="7" borderId="0" xfId="1" applyFont="1" applyFill="1" applyBorder="1" applyAlignment="1" applyProtection="1">
      <alignment wrapText="1" shrinkToFit="1"/>
      <protection hidden="1"/>
    </xf>
    <xf numFmtId="0" fontId="0" fillId="7" borderId="0" xfId="0" applyFill="1" applyBorder="1" applyAlignment="1">
      <alignment wrapText="1"/>
    </xf>
    <xf numFmtId="0" fontId="2" fillId="7" borderId="0" xfId="1" applyFont="1" applyFill="1" applyBorder="1" applyAlignment="1" applyProtection="1">
      <alignment horizontal="justify" wrapText="1" shrinkToFit="1"/>
      <protection hidden="1"/>
    </xf>
    <xf numFmtId="0" fontId="0" fillId="7" borderId="0" xfId="0" applyFill="1" applyBorder="1" applyAlignment="1">
      <alignment horizontal="justify"/>
    </xf>
    <xf numFmtId="0" fontId="53" fillId="5" borderId="0" xfId="0" applyFont="1" applyFill="1" applyAlignment="1" applyProtection="1">
      <alignment wrapText="1"/>
      <protection locked="0"/>
    </xf>
    <xf numFmtId="0" fontId="53" fillId="5" borderId="0" xfId="0" applyFont="1" applyFill="1" applyAlignment="1">
      <alignment wrapText="1"/>
    </xf>
    <xf numFmtId="49" fontId="2" fillId="7" borderId="53" xfId="1" applyNumberFormat="1" applyFont="1" applyFill="1" applyBorder="1" applyAlignment="1">
      <alignment horizontal="center" vertical="center"/>
    </xf>
    <xf numFmtId="49" fontId="2" fillId="7" borderId="59" xfId="1" applyNumberFormat="1" applyFont="1" applyFill="1" applyBorder="1" applyAlignment="1">
      <alignment horizontal="center" vertical="center"/>
    </xf>
    <xf numFmtId="49" fontId="2" fillId="7" borderId="54" xfId="1" applyNumberFormat="1" applyFont="1" applyFill="1" applyBorder="1" applyAlignment="1">
      <alignment horizontal="center" vertical="center"/>
    </xf>
    <xf numFmtId="0" fontId="18" fillId="7" borderId="13" xfId="1" applyFont="1" applyFill="1" applyBorder="1" applyAlignment="1">
      <alignment horizontal="left" vertical="top" wrapText="1"/>
    </xf>
    <xf numFmtId="0" fontId="18" fillId="7" borderId="14" xfId="1" applyFont="1" applyFill="1" applyBorder="1" applyAlignment="1">
      <alignment horizontal="left" vertical="top" wrapText="1"/>
    </xf>
    <xf numFmtId="0" fontId="18" fillId="7" borderId="10" xfId="1" applyFont="1" applyFill="1" applyBorder="1" applyAlignment="1">
      <alignment horizontal="left" vertical="top" wrapText="1"/>
    </xf>
    <xf numFmtId="0" fontId="18" fillId="7" borderId="2" xfId="1" applyFont="1" applyFill="1" applyBorder="1" applyAlignment="1" applyProtection="1">
      <alignment horizontal="left" wrapText="1"/>
      <protection hidden="1"/>
    </xf>
    <xf numFmtId="0" fontId="18" fillId="7" borderId="1" xfId="1" applyFont="1" applyFill="1" applyBorder="1" applyAlignment="1" applyProtection="1">
      <alignment horizontal="left" wrapText="1"/>
      <protection hidden="1"/>
    </xf>
    <xf numFmtId="0" fontId="6" fillId="10" borderId="10" xfId="1" applyFont="1" applyFill="1" applyBorder="1" applyAlignment="1" applyProtection="1">
      <alignment horizontal="left" wrapText="1"/>
      <protection hidden="1"/>
    </xf>
    <xf numFmtId="0" fontId="6" fillId="10" borderId="54" xfId="1" applyFont="1" applyFill="1" applyBorder="1" applyAlignment="1" applyProtection="1">
      <alignment horizontal="left" wrapText="1"/>
      <protection hidden="1"/>
    </xf>
    <xf numFmtId="0" fontId="17" fillId="9" borderId="2" xfId="1" applyFont="1" applyFill="1" applyBorder="1" applyAlignment="1" applyProtection="1">
      <alignment horizontal="left" wrapText="1"/>
      <protection hidden="1"/>
    </xf>
    <xf numFmtId="0" fontId="17" fillId="9" borderId="45" xfId="1" applyFont="1" applyFill="1" applyBorder="1" applyAlignment="1" applyProtection="1">
      <alignment horizontal="left" wrapText="1"/>
      <protection hidden="1"/>
    </xf>
    <xf numFmtId="0" fontId="18" fillId="7" borderId="13" xfId="1" applyFont="1" applyFill="1" applyBorder="1" applyAlignment="1" applyProtection="1">
      <alignment horizontal="center" vertical="top" wrapText="1"/>
      <protection hidden="1"/>
    </xf>
    <xf numFmtId="0" fontId="18" fillId="7" borderId="14" xfId="1" applyFont="1" applyFill="1" applyBorder="1" applyAlignment="1" applyProtection="1">
      <alignment horizontal="center" vertical="top" wrapText="1"/>
      <protection hidden="1"/>
    </xf>
    <xf numFmtId="0" fontId="18" fillId="7" borderId="10" xfId="1" applyFont="1" applyFill="1" applyBorder="1" applyAlignment="1" applyProtection="1">
      <alignment horizontal="center" vertical="top" wrapText="1"/>
      <protection hidden="1"/>
    </xf>
    <xf numFmtId="0" fontId="18" fillId="7" borderId="45" xfId="1" applyFont="1" applyFill="1" applyBorder="1" applyAlignment="1" applyProtection="1">
      <alignment horizontal="left" wrapText="1"/>
      <protection hidden="1"/>
    </xf>
    <xf numFmtId="0" fontId="15" fillId="7" borderId="68" xfId="1" applyFont="1" applyFill="1" applyBorder="1" applyAlignment="1" applyProtection="1">
      <alignment horizontal="center" vertical="center"/>
      <protection hidden="1"/>
    </xf>
    <xf numFmtId="0" fontId="15" fillId="7" borderId="5" xfId="1" applyFont="1" applyFill="1" applyBorder="1" applyAlignment="1" applyProtection="1">
      <alignment horizontal="center" vertical="center"/>
      <protection hidden="1"/>
    </xf>
    <xf numFmtId="0" fontId="15" fillId="7" borderId="6" xfId="1" applyFont="1" applyFill="1" applyBorder="1" applyAlignment="1" applyProtection="1">
      <alignment horizontal="center" vertical="center"/>
      <protection hidden="1"/>
    </xf>
    <xf numFmtId="0" fontId="15" fillId="7" borderId="0" xfId="1" applyFont="1" applyFill="1" applyBorder="1" applyAlignment="1" applyProtection="1">
      <alignment horizontal="center" vertical="center"/>
      <protection hidden="1"/>
    </xf>
    <xf numFmtId="0" fontId="15" fillId="7" borderId="30" xfId="1" applyFont="1" applyFill="1" applyBorder="1" applyAlignment="1" applyProtection="1">
      <alignment horizontal="center" vertical="center"/>
      <protection hidden="1"/>
    </xf>
    <xf numFmtId="0" fontId="15" fillId="7" borderId="49" xfId="1" applyFont="1" applyFill="1" applyBorder="1" applyAlignment="1" applyProtection="1">
      <alignment horizontal="center" vertical="center"/>
      <protection hidden="1"/>
    </xf>
    <xf numFmtId="0" fontId="3" fillId="7" borderId="75" xfId="0" applyFont="1" applyFill="1" applyBorder="1" applyAlignment="1" applyProtection="1">
      <alignment horizontal="center" shrinkToFit="1"/>
      <protection hidden="1"/>
    </xf>
    <xf numFmtId="0" fontId="3" fillId="7" borderId="76" xfId="0" applyFont="1" applyFill="1" applyBorder="1" applyAlignment="1" applyProtection="1">
      <alignment horizontal="center" shrinkToFit="1"/>
      <protection hidden="1"/>
    </xf>
    <xf numFmtId="0" fontId="3" fillId="7" borderId="77" xfId="0" applyFont="1" applyFill="1" applyBorder="1" applyAlignment="1" applyProtection="1">
      <alignment horizontal="center" shrinkToFit="1"/>
      <protection hidden="1"/>
    </xf>
    <xf numFmtId="0" fontId="2" fillId="7" borderId="69" xfId="1" applyFont="1" applyFill="1" applyBorder="1" applyAlignment="1">
      <alignment horizontal="left"/>
    </xf>
    <xf numFmtId="0" fontId="2" fillId="7" borderId="50" xfId="1" applyFont="1" applyFill="1" applyBorder="1" applyAlignment="1">
      <alignment horizontal="left"/>
    </xf>
    <xf numFmtId="0" fontId="18" fillId="7" borderId="2" xfId="1" applyFont="1" applyFill="1" applyBorder="1" applyAlignment="1" applyProtection="1">
      <alignment horizontal="left" wrapText="1" shrinkToFit="1"/>
      <protection hidden="1"/>
    </xf>
    <xf numFmtId="0" fontId="18" fillId="7" borderId="45" xfId="1" applyFont="1" applyFill="1" applyBorder="1" applyAlignment="1" applyProtection="1">
      <alignment horizontal="left" wrapText="1" shrinkToFit="1"/>
      <protection hidden="1"/>
    </xf>
    <xf numFmtId="0" fontId="8" fillId="7" borderId="68" xfId="0" applyFont="1" applyFill="1" applyBorder="1" applyAlignment="1" applyProtection="1">
      <alignment horizontal="left" vertical="center"/>
    </xf>
    <xf numFmtId="0" fontId="8" fillId="7" borderId="5" xfId="0" applyFont="1" applyFill="1" applyBorder="1" applyAlignment="1" applyProtection="1">
      <alignment horizontal="left" vertical="center"/>
    </xf>
    <xf numFmtId="0" fontId="0" fillId="7" borderId="5" xfId="0" applyFill="1" applyBorder="1" applyAlignment="1"/>
    <xf numFmtId="0" fontId="3" fillId="7" borderId="70" xfId="0" applyFont="1" applyFill="1" applyBorder="1" applyAlignment="1" applyProtection="1">
      <alignment horizontal="center" shrinkToFit="1"/>
      <protection hidden="1"/>
    </xf>
    <xf numFmtId="0" fontId="0" fillId="7" borderId="71" xfId="0" applyFill="1" applyBorder="1" applyAlignment="1">
      <alignment horizontal="center" shrinkToFit="1"/>
    </xf>
    <xf numFmtId="0" fontId="0" fillId="7" borderId="72" xfId="0" applyFill="1" applyBorder="1" applyAlignment="1">
      <alignment horizontal="center" shrinkToFit="1"/>
    </xf>
    <xf numFmtId="0" fontId="3" fillId="7" borderId="0" xfId="1" applyFont="1" applyFill="1" applyBorder="1" applyAlignment="1" applyProtection="1">
      <alignment horizontal="left" vertical="center" shrinkToFit="1"/>
    </xf>
    <xf numFmtId="0" fontId="0" fillId="7" borderId="0" xfId="0" applyFill="1" applyBorder="1" applyAlignment="1">
      <alignment shrinkToFit="1"/>
    </xf>
    <xf numFmtId="0" fontId="0" fillId="7" borderId="8" xfId="0" applyFill="1" applyBorder="1" applyAlignment="1">
      <alignment shrinkToFit="1"/>
    </xf>
    <xf numFmtId="0" fontId="14" fillId="9" borderId="2" xfId="1" applyFont="1" applyFill="1" applyBorder="1" applyAlignment="1" applyProtection="1">
      <alignment horizontal="left" wrapText="1"/>
      <protection hidden="1"/>
    </xf>
    <xf numFmtId="0" fontId="14" fillId="9" borderId="1" xfId="1" applyFont="1" applyFill="1" applyBorder="1" applyAlignment="1" applyProtection="1">
      <alignment horizontal="left" wrapText="1"/>
      <protection hidden="1"/>
    </xf>
    <xf numFmtId="0" fontId="2" fillId="7" borderId="2" xfId="1" applyFont="1" applyFill="1" applyBorder="1" applyAlignment="1" applyProtection="1">
      <alignment horizontal="left" vertical="center" wrapText="1" shrinkToFit="1"/>
      <protection hidden="1"/>
    </xf>
    <xf numFmtId="0" fontId="2" fillId="7" borderId="1" xfId="1" applyFont="1" applyFill="1" applyBorder="1" applyAlignment="1" applyProtection="1">
      <alignment horizontal="left" vertical="center" wrapText="1" shrinkToFit="1"/>
      <protection hidden="1"/>
    </xf>
    <xf numFmtId="0" fontId="18" fillId="7" borderId="2" xfId="1" applyFont="1" applyFill="1" applyBorder="1" applyAlignment="1" applyProtection="1">
      <alignment horizontal="left" wrapText="1" shrinkToFit="1"/>
      <protection locked="0"/>
    </xf>
    <xf numFmtId="0" fontId="18" fillId="7" borderId="1" xfId="1" applyFont="1" applyFill="1" applyBorder="1" applyAlignment="1" applyProtection="1">
      <alignment horizontal="left" wrapText="1" shrinkToFit="1"/>
      <protection locked="0"/>
    </xf>
    <xf numFmtId="0" fontId="17" fillId="7" borderId="2" xfId="1" applyFont="1" applyFill="1" applyBorder="1" applyAlignment="1" applyProtection="1">
      <alignment horizontal="left" wrapText="1"/>
      <protection hidden="1"/>
    </xf>
    <xf numFmtId="0" fontId="17" fillId="7" borderId="1" xfId="1" applyFont="1" applyFill="1" applyBorder="1" applyAlignment="1" applyProtection="1">
      <alignment horizontal="left" wrapText="1"/>
      <protection hidden="1"/>
    </xf>
    <xf numFmtId="0" fontId="17" fillId="7" borderId="2" xfId="1" applyFont="1" applyFill="1" applyBorder="1" applyAlignment="1" applyProtection="1">
      <alignment horizontal="left" wrapText="1" shrinkToFit="1"/>
      <protection locked="0"/>
    </xf>
    <xf numFmtId="0" fontId="17" fillId="7" borderId="1" xfId="1" applyFont="1" applyFill="1" applyBorder="1" applyAlignment="1" applyProtection="1">
      <alignment horizontal="left" wrapText="1" shrinkToFit="1"/>
      <protection locked="0"/>
    </xf>
    <xf numFmtId="0" fontId="18" fillId="7" borderId="1" xfId="1" applyFont="1" applyFill="1" applyBorder="1" applyAlignment="1" applyProtection="1">
      <alignment horizontal="left" wrapText="1" shrinkToFit="1"/>
      <protection hidden="1"/>
    </xf>
    <xf numFmtId="0" fontId="18" fillId="7" borderId="13" xfId="1" applyFont="1" applyFill="1" applyBorder="1" applyAlignment="1" applyProtection="1">
      <alignment horizontal="left" vertical="top" wrapText="1" shrinkToFit="1"/>
      <protection hidden="1"/>
    </xf>
    <xf numFmtId="0" fontId="18" fillId="7" borderId="14" xfId="1" applyFont="1" applyFill="1" applyBorder="1" applyAlignment="1" applyProtection="1">
      <alignment horizontal="left" vertical="top" wrapText="1" shrinkToFit="1"/>
      <protection hidden="1"/>
    </xf>
    <xf numFmtId="0" fontId="18" fillId="7" borderId="10" xfId="1" applyFont="1" applyFill="1" applyBorder="1" applyAlignment="1" applyProtection="1">
      <alignment horizontal="left" vertical="top" wrapText="1" shrinkToFit="1"/>
      <protection hidden="1"/>
    </xf>
    <xf numFmtId="0" fontId="18" fillId="7" borderId="13" xfId="1" applyFont="1" applyFill="1" applyBorder="1" applyAlignment="1" applyProtection="1">
      <alignment horizontal="left" vertical="top" wrapText="1"/>
      <protection hidden="1"/>
    </xf>
    <xf numFmtId="0" fontId="18" fillId="7" borderId="14" xfId="1" applyFont="1" applyFill="1" applyBorder="1" applyAlignment="1" applyProtection="1">
      <alignment horizontal="left" vertical="top" wrapText="1"/>
      <protection hidden="1"/>
    </xf>
    <xf numFmtId="0" fontId="18" fillId="7" borderId="10" xfId="1" applyFont="1" applyFill="1" applyBorder="1" applyAlignment="1" applyProtection="1">
      <alignment horizontal="left" vertical="top" wrapText="1"/>
      <protection hidden="1"/>
    </xf>
    <xf numFmtId="0" fontId="2" fillId="7" borderId="2" xfId="1" applyFont="1" applyFill="1" applyBorder="1" applyAlignment="1" applyProtection="1">
      <alignment horizontal="left" wrapText="1" shrinkToFit="1"/>
      <protection hidden="1"/>
    </xf>
    <xf numFmtId="0" fontId="2" fillId="7" borderId="1" xfId="1" applyFont="1" applyFill="1" applyBorder="1" applyAlignment="1" applyProtection="1">
      <alignment horizontal="left" wrapText="1" shrinkToFit="1"/>
      <protection hidden="1"/>
    </xf>
    <xf numFmtId="0" fontId="14" fillId="9" borderId="2" xfId="0" applyFont="1" applyFill="1" applyBorder="1" applyAlignment="1" applyProtection="1">
      <alignment horizontal="left" wrapText="1"/>
      <protection hidden="1"/>
    </xf>
    <xf numFmtId="0" fontId="14" fillId="9" borderId="1" xfId="0" applyFont="1" applyFill="1" applyBorder="1" applyAlignment="1" applyProtection="1">
      <alignment horizontal="left" wrapText="1"/>
      <protection hidden="1"/>
    </xf>
    <xf numFmtId="0" fontId="18" fillId="7" borderId="2" xfId="1" applyFont="1" applyFill="1" applyBorder="1" applyAlignment="1">
      <alignment horizontal="left" wrapText="1"/>
    </xf>
    <xf numFmtId="0" fontId="18" fillId="7" borderId="1" xfId="1" applyFont="1" applyFill="1" applyBorder="1" applyAlignment="1">
      <alignment horizontal="left" wrapText="1"/>
    </xf>
    <xf numFmtId="0" fontId="2" fillId="7" borderId="13" xfId="1" applyFont="1" applyFill="1" applyBorder="1" applyAlignment="1">
      <alignment horizontal="left" vertical="top" wrapText="1"/>
    </xf>
    <xf numFmtId="0" fontId="2" fillId="7" borderId="14" xfId="1" applyFont="1" applyFill="1" applyBorder="1" applyAlignment="1">
      <alignment horizontal="left" vertical="top" wrapText="1"/>
    </xf>
    <xf numFmtId="0" fontId="2" fillId="7" borderId="10" xfId="1" applyFont="1" applyFill="1" applyBorder="1" applyAlignment="1">
      <alignment horizontal="left" vertical="top" wrapText="1"/>
    </xf>
    <xf numFmtId="0" fontId="2" fillId="7" borderId="2" xfId="1" applyFont="1" applyFill="1" applyBorder="1" applyAlignment="1" applyProtection="1">
      <alignment horizontal="left" wrapText="1"/>
      <protection hidden="1"/>
    </xf>
    <xf numFmtId="0" fontId="2" fillId="7" borderId="1" xfId="1" applyFont="1" applyFill="1" applyBorder="1" applyAlignment="1" applyProtection="1">
      <alignment horizontal="left" wrapText="1"/>
      <protection hidden="1"/>
    </xf>
    <xf numFmtId="0" fontId="0" fillId="0" borderId="5" xfId="0" applyBorder="1" applyAlignment="1" applyProtection="1">
      <alignment wrapText="1"/>
      <protection locked="0"/>
    </xf>
    <xf numFmtId="0" fontId="0" fillId="0" borderId="0" xfId="0" applyAlignment="1" applyProtection="1">
      <alignment wrapText="1"/>
      <protection locked="0"/>
    </xf>
    <xf numFmtId="0" fontId="14" fillId="9" borderId="31" xfId="0" applyFont="1" applyFill="1" applyBorder="1" applyAlignment="1" applyProtection="1">
      <alignment horizontal="left" wrapText="1" shrinkToFit="1"/>
      <protection hidden="1"/>
    </xf>
    <xf numFmtId="0" fontId="14" fillId="9" borderId="41" xfId="0" applyFont="1" applyFill="1" applyBorder="1" applyAlignment="1" applyProtection="1">
      <alignment horizontal="left" wrapText="1" shrinkToFit="1"/>
      <protection hidden="1"/>
    </xf>
    <xf numFmtId="0" fontId="4" fillId="7" borderId="15" xfId="1" applyFont="1" applyFill="1" applyBorder="1" applyAlignment="1" applyProtection="1">
      <alignment horizontal="center" vertical="center" wrapText="1"/>
      <protection hidden="1"/>
    </xf>
    <xf numFmtId="0" fontId="0" fillId="7" borderId="35" xfId="0" applyFill="1" applyBorder="1" applyAlignment="1">
      <alignment horizontal="center" vertical="center" wrapText="1"/>
    </xf>
    <xf numFmtId="0" fontId="0" fillId="7" borderId="11" xfId="0" applyFill="1" applyBorder="1" applyAlignment="1">
      <alignment horizontal="center" vertical="center" wrapText="1"/>
    </xf>
    <xf numFmtId="0" fontId="2" fillId="7" borderId="13" xfId="1" applyFont="1" applyFill="1" applyBorder="1" applyAlignment="1" applyProtection="1">
      <alignment horizontal="left" wrapText="1"/>
      <protection hidden="1"/>
    </xf>
    <xf numFmtId="0" fontId="2" fillId="7" borderId="15" xfId="1" applyFont="1" applyFill="1" applyBorder="1" applyAlignment="1" applyProtection="1">
      <alignment horizontal="left" wrapText="1"/>
      <protection hidden="1"/>
    </xf>
    <xf numFmtId="0" fontId="3" fillId="9" borderId="10" xfId="1" applyFont="1" applyFill="1" applyBorder="1" applyAlignment="1" applyProtection="1">
      <alignment horizontal="left" wrapText="1"/>
      <protection hidden="1"/>
    </xf>
    <xf numFmtId="0" fontId="3" fillId="9" borderId="11" xfId="1" applyFont="1" applyFill="1" applyBorder="1" applyAlignment="1" applyProtection="1">
      <alignment horizontal="left" wrapText="1"/>
      <protection hidden="1"/>
    </xf>
    <xf numFmtId="0" fontId="2" fillId="7" borderId="13" xfId="1" applyFont="1" applyFill="1" applyBorder="1" applyAlignment="1">
      <alignment horizontal="center" vertical="center" textRotation="90" wrapText="1"/>
    </xf>
    <xf numFmtId="0" fontId="2" fillId="7" borderId="14" xfId="1" applyFont="1" applyFill="1" applyBorder="1" applyAlignment="1">
      <alignment horizontal="center" vertical="center" textRotation="90" wrapText="1"/>
    </xf>
    <xf numFmtId="0" fontId="2" fillId="7" borderId="73" xfId="1" applyFont="1" applyFill="1" applyBorder="1" applyAlignment="1">
      <alignment horizontal="center" vertical="center" textRotation="90" wrapText="1"/>
    </xf>
    <xf numFmtId="0" fontId="14" fillId="7" borderId="1" xfId="1" applyFont="1" applyFill="1" applyBorder="1" applyAlignment="1" applyProtection="1">
      <alignment horizontal="left" wrapText="1"/>
      <protection hidden="1"/>
    </xf>
    <xf numFmtId="0" fontId="18" fillId="8" borderId="2" xfId="1" applyFont="1" applyFill="1" applyBorder="1" applyAlignment="1" applyProtection="1">
      <alignment horizontal="left" wrapText="1" shrinkToFit="1"/>
      <protection hidden="1"/>
    </xf>
    <xf numFmtId="0" fontId="18" fillId="8" borderId="1" xfId="1" applyFont="1" applyFill="1" applyBorder="1" applyAlignment="1" applyProtection="1">
      <alignment horizontal="left" wrapText="1" shrinkToFit="1"/>
      <protection hidden="1"/>
    </xf>
    <xf numFmtId="0" fontId="2" fillId="7" borderId="0" xfId="1" applyFont="1" applyFill="1" applyBorder="1" applyAlignment="1" applyProtection="1">
      <alignment horizontal="left" shrinkToFit="1"/>
      <protection hidden="1"/>
    </xf>
    <xf numFmtId="0" fontId="2" fillId="7" borderId="8" xfId="1" applyFont="1" applyFill="1" applyBorder="1" applyAlignment="1" applyProtection="1">
      <alignment horizontal="left" shrinkToFit="1"/>
      <protection hidden="1"/>
    </xf>
    <xf numFmtId="0" fontId="14" fillId="7" borderId="32" xfId="0" applyFont="1" applyFill="1" applyBorder="1" applyAlignment="1" applyProtection="1">
      <alignment horizontal="left" textRotation="90" shrinkToFit="1"/>
      <protection hidden="1"/>
    </xf>
    <xf numFmtId="0" fontId="33" fillId="7" borderId="74" xfId="0" applyFont="1" applyFill="1" applyBorder="1" applyAlignment="1">
      <alignment horizontal="left" textRotation="90" shrinkToFit="1"/>
    </xf>
    <xf numFmtId="0" fontId="14" fillId="9" borderId="32" xfId="0" applyFont="1" applyFill="1" applyBorder="1" applyAlignment="1" applyProtection="1">
      <alignment horizontal="left" wrapText="1" shrinkToFit="1"/>
      <protection hidden="1"/>
    </xf>
    <xf numFmtId="0" fontId="14" fillId="9" borderId="62" xfId="0" applyFont="1" applyFill="1" applyBorder="1" applyAlignment="1" applyProtection="1">
      <alignment horizontal="left" wrapText="1" shrinkToFit="1"/>
      <protection hidden="1"/>
    </xf>
    <xf numFmtId="0" fontId="14" fillId="9" borderId="45" xfId="0" applyFont="1" applyFill="1" applyBorder="1" applyAlignment="1" applyProtection="1">
      <alignment horizontal="left" wrapText="1"/>
      <protection hidden="1"/>
    </xf>
    <xf numFmtId="0" fontId="2" fillId="7" borderId="2" xfId="1" applyFont="1" applyFill="1" applyBorder="1" applyAlignment="1" applyProtection="1">
      <alignment horizontal="left" wrapText="1" shrinkToFit="1"/>
      <protection locked="0"/>
    </xf>
    <xf numFmtId="0" fontId="2" fillId="7" borderId="1" xfId="1" applyFont="1" applyFill="1" applyBorder="1" applyAlignment="1" applyProtection="1">
      <alignment horizontal="left" wrapText="1" shrinkToFit="1"/>
      <protection locked="0"/>
    </xf>
    <xf numFmtId="0" fontId="14" fillId="7" borderId="2" xfId="1" applyFont="1" applyFill="1" applyBorder="1" applyAlignment="1" applyProtection="1">
      <alignment horizontal="left" wrapText="1"/>
      <protection hidden="1"/>
    </xf>
    <xf numFmtId="49" fontId="2" fillId="7" borderId="15" xfId="1" applyNumberFormat="1" applyFont="1" applyFill="1" applyBorder="1" applyAlignment="1">
      <alignment horizontal="center" vertical="center"/>
    </xf>
    <xf numFmtId="49" fontId="2" fillId="7" borderId="35" xfId="1" applyNumberFormat="1" applyFont="1" applyFill="1" applyBorder="1" applyAlignment="1">
      <alignment horizontal="center" vertical="center"/>
    </xf>
    <xf numFmtId="49" fontId="2" fillId="7" borderId="11" xfId="1" applyNumberFormat="1" applyFont="1" applyFill="1" applyBorder="1" applyAlignment="1">
      <alignment horizontal="center" vertical="center"/>
    </xf>
    <xf numFmtId="0" fontId="17" fillId="11" borderId="2" xfId="1" applyFont="1" applyFill="1" applyBorder="1" applyAlignment="1" applyProtection="1">
      <alignment horizontal="left" wrapText="1"/>
      <protection hidden="1"/>
    </xf>
    <xf numFmtId="0" fontId="17" fillId="11" borderId="1" xfId="1" applyFont="1" applyFill="1" applyBorder="1" applyAlignment="1" applyProtection="1">
      <alignment horizontal="left" wrapText="1"/>
      <protection hidden="1"/>
    </xf>
    <xf numFmtId="0" fontId="17" fillId="11" borderId="2" xfId="1" applyFont="1" applyFill="1" applyBorder="1" applyAlignment="1" applyProtection="1">
      <alignment horizontal="left" wrapText="1" shrinkToFit="1"/>
      <protection locked="0"/>
    </xf>
    <xf numFmtId="0" fontId="17" fillId="11" borderId="1" xfId="1" applyFont="1" applyFill="1" applyBorder="1" applyAlignment="1" applyProtection="1">
      <alignment horizontal="left" wrapText="1" shrinkToFit="1"/>
      <protection locked="0"/>
    </xf>
    <xf numFmtId="0" fontId="0" fillId="0" borderId="7" xfId="0" applyBorder="1" applyAlignment="1">
      <alignment horizontal="left" shrinkToFit="1"/>
    </xf>
    <xf numFmtId="0" fontId="3" fillId="7" borderId="71" xfId="0" applyFont="1" applyFill="1" applyBorder="1" applyAlignment="1" applyProtection="1">
      <alignment horizontal="center" shrinkToFit="1"/>
      <protection hidden="1"/>
    </xf>
    <xf numFmtId="0" fontId="6" fillId="10" borderId="11" xfId="1" applyFont="1" applyFill="1" applyBorder="1" applyAlignment="1" applyProtection="1">
      <alignment horizontal="left" wrapText="1"/>
      <protection hidden="1"/>
    </xf>
    <xf numFmtId="0" fontId="17" fillId="9" borderId="1" xfId="1" applyFont="1" applyFill="1" applyBorder="1" applyAlignment="1" applyProtection="1">
      <alignment horizontal="left" wrapText="1"/>
      <protection hidden="1"/>
    </xf>
    <xf numFmtId="0" fontId="2" fillId="7" borderId="9" xfId="1" applyFont="1" applyFill="1" applyBorder="1" applyAlignment="1" applyProtection="1">
      <alignment horizontal="left" shrinkToFit="1"/>
      <protection hidden="1"/>
    </xf>
    <xf numFmtId="0" fontId="2" fillId="7" borderId="7" xfId="1" applyFont="1" applyFill="1" applyBorder="1" applyAlignment="1" applyProtection="1">
      <alignment horizontal="left" shrinkToFit="1"/>
      <protection hidden="1"/>
    </xf>
    <xf numFmtId="0" fontId="16" fillId="7" borderId="96" xfId="1" applyFont="1" applyFill="1" applyBorder="1" applyAlignment="1" applyProtection="1">
      <alignment horizontal="left" shrinkToFit="1"/>
      <protection hidden="1"/>
    </xf>
    <xf numFmtId="0" fontId="0" fillId="0" borderId="96" xfId="0" applyBorder="1" applyAlignment="1">
      <alignment horizontal="left"/>
    </xf>
    <xf numFmtId="0" fontId="0" fillId="0" borderId="97" xfId="0" applyBorder="1" applyAlignment="1">
      <alignment horizontal="left"/>
    </xf>
    <xf numFmtId="0" fontId="16" fillId="7" borderId="0" xfId="1" applyFont="1" applyFill="1" applyBorder="1" applyAlignment="1" applyProtection="1">
      <alignment shrinkToFit="1"/>
      <protection hidden="1"/>
    </xf>
    <xf numFmtId="0" fontId="0" fillId="0" borderId="0" xfId="0" applyBorder="1" applyAlignment="1"/>
    <xf numFmtId="0" fontId="0" fillId="0" borderId="8" xfId="0" applyBorder="1" applyAlignment="1"/>
    <xf numFmtId="0" fontId="16" fillId="7" borderId="0" xfId="1" applyFont="1" applyFill="1" applyBorder="1" applyAlignment="1" applyProtection="1">
      <alignment horizontal="left" wrapText="1" shrinkToFit="1"/>
      <protection hidden="1"/>
    </xf>
    <xf numFmtId="0" fontId="16" fillId="7" borderId="8" xfId="1" applyFont="1" applyFill="1" applyBorder="1" applyAlignment="1" applyProtection="1">
      <alignment horizontal="left" wrapText="1" shrinkToFit="1"/>
      <protection hidden="1"/>
    </xf>
    <xf numFmtId="0" fontId="0" fillId="0" borderId="7" xfId="0" applyBorder="1" applyAlignment="1">
      <alignment horizontal="right" shrinkToFit="1"/>
    </xf>
    <xf numFmtId="0" fontId="15" fillId="7" borderId="68" xfId="1" applyFont="1" applyFill="1" applyBorder="1" applyAlignment="1" applyProtection="1">
      <alignment horizontal="center" vertical="center" wrapText="1"/>
      <protection hidden="1"/>
    </xf>
    <xf numFmtId="0" fontId="15" fillId="7" borderId="5" xfId="1" applyFont="1" applyFill="1" applyBorder="1" applyAlignment="1" applyProtection="1">
      <alignment horizontal="center" vertical="center" wrapText="1"/>
      <protection hidden="1"/>
    </xf>
    <xf numFmtId="0" fontId="15" fillId="7" borderId="6" xfId="1" applyFont="1" applyFill="1" applyBorder="1" applyAlignment="1" applyProtection="1">
      <alignment horizontal="center" vertical="center" wrapText="1"/>
      <protection hidden="1"/>
    </xf>
    <xf numFmtId="0" fontId="15" fillId="7" borderId="0" xfId="1" applyFont="1" applyFill="1" applyBorder="1" applyAlignment="1" applyProtection="1">
      <alignment horizontal="center" vertical="center" wrapText="1"/>
      <protection hidden="1"/>
    </xf>
    <xf numFmtId="0" fontId="15" fillId="7" borderId="30" xfId="1" applyFont="1" applyFill="1" applyBorder="1" applyAlignment="1" applyProtection="1">
      <alignment horizontal="center" vertical="center" wrapText="1"/>
      <protection hidden="1"/>
    </xf>
    <xf numFmtId="0" fontId="15" fillId="7" borderId="49" xfId="1" applyFont="1" applyFill="1" applyBorder="1" applyAlignment="1" applyProtection="1">
      <alignment horizontal="center" vertical="center" wrapText="1"/>
      <protection hidden="1"/>
    </xf>
    <xf numFmtId="0" fontId="2" fillId="7" borderId="66" xfId="1" applyFont="1" applyFill="1" applyBorder="1" applyAlignment="1">
      <alignment horizontal="left"/>
    </xf>
    <xf numFmtId="0" fontId="14" fillId="7" borderId="0" xfId="1" applyFont="1" applyFill="1" applyBorder="1" applyAlignment="1" applyProtection="1">
      <alignment horizontal="left" vertical="top" shrinkToFit="1"/>
    </xf>
    <xf numFmtId="0" fontId="14" fillId="7" borderId="8" xfId="1" applyFont="1" applyFill="1" applyBorder="1" applyAlignment="1" applyProtection="1">
      <alignment horizontal="left" vertical="top" shrinkToFit="1"/>
    </xf>
    <xf numFmtId="0" fontId="14" fillId="7" borderId="7" xfId="1" applyFont="1" applyFill="1" applyBorder="1" applyAlignment="1" applyProtection="1">
      <alignment horizontal="left" vertical="top" shrinkToFit="1"/>
    </xf>
    <xf numFmtId="0" fontId="14" fillId="7" borderId="20" xfId="1" applyFont="1" applyFill="1" applyBorder="1" applyAlignment="1" applyProtection="1">
      <alignment horizontal="left" vertical="top" shrinkToFit="1"/>
    </xf>
    <xf numFmtId="0" fontId="8" fillId="7" borderId="68" xfId="0" applyFont="1" applyFill="1" applyBorder="1" applyAlignment="1" applyProtection="1">
      <alignment horizontal="left" vertical="center" shrinkToFit="1"/>
    </xf>
    <xf numFmtId="0" fontId="8" fillId="7" borderId="5" xfId="0" applyFont="1" applyFill="1" applyBorder="1" applyAlignment="1" applyProtection="1">
      <alignment horizontal="left" vertical="center" shrinkToFit="1"/>
    </xf>
    <xf numFmtId="0" fontId="0" fillId="7" borderId="5" xfId="0" applyFill="1" applyBorder="1" applyAlignment="1">
      <alignment horizontal="left" shrinkToFit="1"/>
    </xf>
    <xf numFmtId="0" fontId="2" fillId="7" borderId="78" xfId="0" applyFont="1" applyFill="1" applyBorder="1" applyAlignment="1" applyProtection="1">
      <alignment horizontal="center" shrinkToFit="1"/>
      <protection hidden="1"/>
    </xf>
    <xf numFmtId="0" fontId="26" fillId="7" borderId="78" xfId="0" applyFont="1" applyFill="1" applyBorder="1" applyAlignment="1">
      <alignment shrinkToFit="1"/>
    </xf>
    <xf numFmtId="0" fontId="26" fillId="7" borderId="79" xfId="0" applyFont="1" applyFill="1" applyBorder="1" applyAlignment="1">
      <alignment shrinkToFit="1"/>
    </xf>
    <xf numFmtId="49" fontId="21" fillId="7" borderId="8" xfId="0" applyNumberFormat="1" applyFont="1" applyFill="1" applyBorder="1" applyAlignment="1" applyProtection="1">
      <alignment horizontal="center" vertical="center" wrapText="1"/>
      <protection hidden="1"/>
    </xf>
    <xf numFmtId="49" fontId="21" fillId="7" borderId="80" xfId="0" applyNumberFormat="1" applyFont="1" applyFill="1" applyBorder="1" applyAlignment="1" applyProtection="1">
      <alignment horizontal="center" vertical="center" wrapText="1"/>
      <protection hidden="1"/>
    </xf>
    <xf numFmtId="0" fontId="14" fillId="9" borderId="40" xfId="0" applyFont="1" applyFill="1" applyBorder="1" applyAlignment="1" applyProtection="1">
      <alignment horizontal="left" wrapText="1" shrinkToFit="1"/>
      <protection hidden="1"/>
    </xf>
    <xf numFmtId="0" fontId="14" fillId="9" borderId="61" xfId="0" applyFont="1" applyFill="1" applyBorder="1" applyAlignment="1" applyProtection="1">
      <alignment horizontal="left" wrapText="1" shrinkToFit="1"/>
      <protection hidden="1"/>
    </xf>
    <xf numFmtId="0" fontId="17" fillId="9" borderId="2" xfId="1" applyFont="1" applyFill="1" applyBorder="1" applyAlignment="1" applyProtection="1">
      <alignment horizontal="left" wrapText="1" shrinkToFit="1"/>
      <protection locked="0"/>
    </xf>
    <xf numFmtId="0" fontId="17" fillId="9" borderId="1" xfId="1" applyFont="1" applyFill="1" applyBorder="1" applyAlignment="1" applyProtection="1">
      <alignment horizontal="left" wrapText="1" shrinkToFit="1"/>
      <protection locked="0"/>
    </xf>
    <xf numFmtId="0" fontId="99" fillId="0" borderId="100" xfId="0" applyFont="1" applyBorder="1" applyAlignment="1"/>
    <xf numFmtId="0" fontId="99" fillId="0" borderId="101" xfId="0" applyFont="1" applyBorder="1" applyAlignment="1"/>
    <xf numFmtId="0" fontId="99" fillId="0" borderId="103" xfId="0" applyFont="1" applyBorder="1" applyAlignment="1"/>
    <xf numFmtId="0" fontId="99" fillId="0" borderId="1" xfId="0" applyFont="1" applyBorder="1" applyAlignment="1"/>
    <xf numFmtId="0" fontId="99" fillId="0" borderId="110" xfId="0" applyFont="1" applyBorder="1" applyAlignment="1">
      <alignment horizontal="left"/>
    </xf>
    <xf numFmtId="0" fontId="99" fillId="0" borderId="15" xfId="0" applyFont="1" applyBorder="1" applyAlignment="1">
      <alignment horizontal="left"/>
    </xf>
    <xf numFmtId="0" fontId="101" fillId="12" borderId="111" xfId="0" applyFont="1" applyFill="1" applyBorder="1" applyAlignment="1">
      <alignment horizontal="left"/>
    </xf>
    <xf numFmtId="0" fontId="101" fillId="12" borderId="112" xfId="0" applyFont="1" applyFill="1" applyBorder="1" applyAlignment="1">
      <alignment horizontal="left"/>
    </xf>
    <xf numFmtId="0" fontId="99" fillId="0" borderId="83" xfId="0" applyFont="1" applyBorder="1" applyAlignment="1">
      <alignment horizontal="left"/>
    </xf>
    <xf numFmtId="0" fontId="99" fillId="0" borderId="55" xfId="0" applyFont="1" applyBorder="1" applyAlignment="1">
      <alignment horizontal="left"/>
    </xf>
    <xf numFmtId="0" fontId="99" fillId="0" borderId="41" xfId="0" applyFont="1" applyBorder="1" applyAlignment="1">
      <alignment horizontal="left"/>
    </xf>
    <xf numFmtId="0" fontId="99" fillId="0" borderId="103" xfId="0" applyFont="1" applyBorder="1" applyAlignment="1">
      <alignment horizontal="left"/>
    </xf>
    <xf numFmtId="0" fontId="99" fillId="0" borderId="1" xfId="0" applyFont="1" applyBorder="1" applyAlignment="1">
      <alignment horizontal="left"/>
    </xf>
    <xf numFmtId="0" fontId="99" fillId="0" borderId="106" xfId="0" applyFont="1" applyBorder="1" applyAlignment="1">
      <alignment horizontal="left"/>
    </xf>
    <xf numFmtId="0" fontId="99" fillId="0" borderId="66" xfId="0" applyFont="1" applyBorder="1" applyAlignment="1">
      <alignment horizontal="left"/>
    </xf>
    <xf numFmtId="0" fontId="101" fillId="12" borderId="108" xfId="0" applyFont="1" applyFill="1" applyBorder="1" applyAlignment="1">
      <alignment horizontal="left"/>
    </xf>
    <xf numFmtId="0" fontId="101" fillId="12" borderId="36" xfId="0" applyFont="1" applyFill="1" applyBorder="1" applyAlignment="1">
      <alignment horizontal="left"/>
    </xf>
    <xf numFmtId="0" fontId="99" fillId="0" borderId="0" xfId="0" applyFont="1" applyAlignment="1">
      <alignment horizontal="left" wrapText="1"/>
    </xf>
    <xf numFmtId="0" fontId="97" fillId="0" borderId="0" xfId="0" applyFont="1" applyAlignment="1">
      <alignment horizontal="center"/>
    </xf>
    <xf numFmtId="0" fontId="99" fillId="0" borderId="0" xfId="0" applyFont="1" applyAlignment="1">
      <alignment horizontal="left"/>
    </xf>
    <xf numFmtId="49" fontId="45" fillId="0" borderId="0" xfId="0" applyNumberFormat="1" applyFont="1" applyFill="1" applyAlignment="1">
      <alignment horizontal="justify" vertical="justify" wrapText="1"/>
    </xf>
    <xf numFmtId="0" fontId="0" fillId="0" borderId="0" xfId="0" applyAlignment="1">
      <alignment horizontal="justify" vertical="justify" wrapText="1"/>
    </xf>
    <xf numFmtId="0" fontId="32" fillId="0" borderId="0" xfId="0" applyFont="1" applyAlignment="1" applyProtection="1">
      <alignment horizontal="justify" vertical="justify" wrapText="1"/>
      <protection hidden="1"/>
    </xf>
    <xf numFmtId="0" fontId="42" fillId="0" borderId="0" xfId="0" applyFont="1" applyAlignment="1">
      <alignment horizontal="justify" vertical="justify" wrapText="1"/>
    </xf>
    <xf numFmtId="49" fontId="32" fillId="5" borderId="0" xfId="0" applyNumberFormat="1" applyFont="1" applyFill="1" applyAlignment="1">
      <alignment horizontal="justify" vertical="justify" wrapText="1"/>
    </xf>
    <xf numFmtId="49" fontId="42" fillId="5" borderId="0" xfId="0" applyNumberFormat="1" applyFont="1" applyFill="1" applyAlignment="1">
      <alignment horizontal="justify" vertical="justify" wrapText="1"/>
    </xf>
    <xf numFmtId="0" fontId="43" fillId="0" borderId="0" xfId="0" applyFont="1" applyAlignment="1">
      <alignment horizontal="left" vertical="justify" wrapText="1"/>
    </xf>
    <xf numFmtId="0" fontId="32" fillId="0" borderId="0" xfId="0" applyFont="1" applyAlignment="1">
      <alignment horizontal="justify" vertical="justify" wrapText="1"/>
    </xf>
    <xf numFmtId="0" fontId="12" fillId="0" borderId="0" xfId="0" applyFont="1" applyAlignment="1">
      <alignment horizontal="left" vertical="top"/>
    </xf>
    <xf numFmtId="49" fontId="26" fillId="0" borderId="0" xfId="0" applyNumberFormat="1" applyFont="1" applyAlignment="1">
      <alignment horizontal="justify" vertical="justify" wrapText="1"/>
    </xf>
    <xf numFmtId="49" fontId="0" fillId="0" borderId="0" xfId="0" applyNumberFormat="1" applyAlignment="1">
      <alignment horizontal="justify" vertical="justify" wrapText="1"/>
    </xf>
    <xf numFmtId="49" fontId="26" fillId="0" borderId="0" xfId="0" applyNumberFormat="1" applyFont="1" applyFill="1" applyBorder="1" applyAlignment="1">
      <alignment horizontal="justify" vertical="justify" wrapText="1"/>
    </xf>
    <xf numFmtId="49" fontId="0" fillId="0" borderId="0" xfId="0" applyNumberFormat="1" applyFill="1" applyBorder="1" applyAlignment="1">
      <alignment horizontal="justify" vertical="justify" wrapText="1"/>
    </xf>
    <xf numFmtId="0" fontId="32" fillId="5" borderId="0" xfId="0" applyFont="1" applyFill="1" applyAlignment="1" applyProtection="1">
      <alignment horizontal="justify" vertical="justify" wrapText="1"/>
      <protection hidden="1"/>
    </xf>
    <xf numFmtId="49" fontId="32" fillId="0" borderId="0" xfId="0" applyNumberFormat="1" applyFont="1" applyAlignment="1">
      <alignment horizontal="justify" vertical="justify" wrapText="1"/>
    </xf>
    <xf numFmtId="49" fontId="42" fillId="0" borderId="0" xfId="0" applyNumberFormat="1" applyFont="1" applyAlignment="1">
      <alignment horizontal="justify" vertical="justify" wrapText="1"/>
    </xf>
    <xf numFmtId="49" fontId="42" fillId="0" borderId="0" xfId="0" applyNumberFormat="1" applyFont="1" applyFill="1" applyAlignment="1">
      <alignment horizontal="justify" vertical="justify" wrapText="1"/>
    </xf>
    <xf numFmtId="49" fontId="44" fillId="0" borderId="0" xfId="0" applyNumberFormat="1" applyFont="1" applyFill="1" applyAlignment="1">
      <alignment horizontal="justify" vertical="justify" wrapText="1"/>
    </xf>
    <xf numFmtId="0" fontId="45" fillId="0" borderId="0" xfId="0" applyFont="1" applyAlignment="1">
      <alignment horizontal="justify" wrapText="1" shrinkToFit="1"/>
    </xf>
    <xf numFmtId="49" fontId="45" fillId="0" borderId="0" xfId="0" applyNumberFormat="1" applyFont="1" applyFill="1" applyAlignment="1">
      <alignment horizontal="left" vertical="justify" wrapText="1"/>
    </xf>
  </cellXfs>
  <cellStyles count="5">
    <cellStyle name="Normální" xfId="0" builtinId="0"/>
    <cellStyle name="Normální 2" xfId="1"/>
    <cellStyle name="Normální 2 2 2" xfId="2"/>
    <cellStyle name="Normální 2 3" xfId="4"/>
    <cellStyle name="Normální 6" xfId="3"/>
  </cellStyles>
  <dxfs count="0"/>
  <tableStyles count="0" defaultTableStyle="TableStyleMedium2" defaultPivotStyle="PivotStyleLight16"/>
  <colors>
    <mruColors>
      <color rgb="FFC4BD97"/>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180975</xdr:rowOff>
    </xdr:from>
    <xdr:to>
      <xdr:col>2</xdr:col>
      <xdr:colOff>265176</xdr:colOff>
      <xdr:row>5</xdr:row>
      <xdr:rowOff>145923</xdr:rowOff>
    </xdr:to>
    <xdr:pic>
      <xdr:nvPicPr>
        <xdr:cNvPr id="2" name="Obráze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180975"/>
          <a:ext cx="1865376" cy="917448"/>
        </a:xfrm>
        <a:prstGeom prst="rect">
          <a:avLst/>
        </a:prstGeom>
      </xdr:spPr>
    </xdr:pic>
    <xdr:clientData/>
  </xdr:twoCellAnchor>
  <xdr:twoCellAnchor editAs="oneCell">
    <xdr:from>
      <xdr:col>0</xdr:col>
      <xdr:colOff>219075</xdr:colOff>
      <xdr:row>0</xdr:row>
      <xdr:rowOff>180975</xdr:rowOff>
    </xdr:from>
    <xdr:to>
      <xdr:col>2</xdr:col>
      <xdr:colOff>265176</xdr:colOff>
      <xdr:row>5</xdr:row>
      <xdr:rowOff>145923</xdr:rowOff>
    </xdr:to>
    <xdr:pic>
      <xdr:nvPicPr>
        <xdr:cNvPr id="3" name="Obráze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180975"/>
          <a:ext cx="1865376" cy="9174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404736</xdr:colOff>
      <xdr:row>3</xdr:row>
      <xdr:rowOff>5442</xdr:rowOff>
    </xdr:from>
    <xdr:to>
      <xdr:col>9</xdr:col>
      <xdr:colOff>890247</xdr:colOff>
      <xdr:row>8</xdr:row>
      <xdr:rowOff>86208</xdr:rowOff>
    </xdr:to>
    <xdr:pic>
      <xdr:nvPicPr>
        <xdr:cNvPr id="8" name="Obrázek 7"/>
        <xdr:cNvPicPr>
          <a:picLocks noChangeAspect="1"/>
        </xdr:cNvPicPr>
      </xdr:nvPicPr>
      <xdr:blipFill>
        <a:blip xmlns:r="http://schemas.openxmlformats.org/officeDocument/2006/relationships" r:embed="rId1"/>
        <a:stretch>
          <a:fillRect/>
        </a:stretch>
      </xdr:blipFill>
      <xdr:spPr>
        <a:xfrm>
          <a:off x="557136" y="1053192"/>
          <a:ext cx="5181336" cy="2833491"/>
        </a:xfrm>
        <a:prstGeom prst="rect">
          <a:avLst/>
        </a:prstGeom>
      </xdr:spPr>
    </xdr:pic>
    <xdr:clientData/>
  </xdr:twoCellAnchor>
  <xdr:twoCellAnchor>
    <xdr:from>
      <xdr:col>3</xdr:col>
      <xdr:colOff>47624</xdr:colOff>
      <xdr:row>7</xdr:row>
      <xdr:rowOff>71871</xdr:rowOff>
    </xdr:from>
    <xdr:to>
      <xdr:col>5</xdr:col>
      <xdr:colOff>310861</xdr:colOff>
      <xdr:row>7</xdr:row>
      <xdr:rowOff>366280</xdr:rowOff>
    </xdr:to>
    <xdr:sp macro="" textlink="">
      <xdr:nvSpPr>
        <xdr:cNvPr id="9" name="Ovál 8"/>
        <xdr:cNvSpPr/>
      </xdr:nvSpPr>
      <xdr:spPr>
        <a:xfrm>
          <a:off x="1238249" y="3281796"/>
          <a:ext cx="1482437" cy="29440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editAs="oneCell">
    <xdr:from>
      <xdr:col>2</xdr:col>
      <xdr:colOff>33339</xdr:colOff>
      <xdr:row>62</xdr:row>
      <xdr:rowOff>210907</xdr:rowOff>
    </xdr:from>
    <xdr:to>
      <xdr:col>9</xdr:col>
      <xdr:colOff>972910</xdr:colOff>
      <xdr:row>75</xdr:row>
      <xdr:rowOff>212724</xdr:rowOff>
    </xdr:to>
    <xdr:pic>
      <xdr:nvPicPr>
        <xdr:cNvPr id="2" name="Obrázek 1"/>
        <xdr:cNvPicPr>
          <a:picLocks noChangeAspect="1"/>
        </xdr:cNvPicPr>
      </xdr:nvPicPr>
      <xdr:blipFill>
        <a:blip xmlns:r="http://schemas.openxmlformats.org/officeDocument/2006/relationships" r:embed="rId2"/>
        <a:stretch>
          <a:fillRect/>
        </a:stretch>
      </xdr:blipFill>
      <xdr:spPr>
        <a:xfrm>
          <a:off x="611643" y="15906746"/>
          <a:ext cx="5225821" cy="3008995"/>
        </a:xfrm>
        <a:prstGeom prst="rect">
          <a:avLst/>
        </a:prstGeom>
      </xdr:spPr>
    </xdr:pic>
    <xdr:clientData/>
  </xdr:twoCellAnchor>
  <xdr:twoCellAnchor editAs="oneCell">
    <xdr:from>
      <xdr:col>1</xdr:col>
      <xdr:colOff>249236</xdr:colOff>
      <xdr:row>76</xdr:row>
      <xdr:rowOff>157062</xdr:rowOff>
    </xdr:from>
    <xdr:to>
      <xdr:col>9</xdr:col>
      <xdr:colOff>788078</xdr:colOff>
      <xdr:row>88</xdr:row>
      <xdr:rowOff>7939</xdr:rowOff>
    </xdr:to>
    <xdr:pic>
      <xdr:nvPicPr>
        <xdr:cNvPr id="12" name="Obrázek 11"/>
        <xdr:cNvPicPr>
          <a:picLocks noChangeAspect="1"/>
        </xdr:cNvPicPr>
      </xdr:nvPicPr>
      <xdr:blipFill>
        <a:blip xmlns:r="http://schemas.openxmlformats.org/officeDocument/2006/relationships" r:embed="rId2"/>
        <a:stretch>
          <a:fillRect/>
        </a:stretch>
      </xdr:blipFill>
      <xdr:spPr>
        <a:xfrm>
          <a:off x="400049" y="22771000"/>
          <a:ext cx="5245779" cy="2573439"/>
        </a:xfrm>
        <a:prstGeom prst="rect">
          <a:avLst/>
        </a:prstGeom>
      </xdr:spPr>
    </xdr:pic>
    <xdr:clientData/>
  </xdr:twoCellAnchor>
  <xdr:twoCellAnchor>
    <xdr:from>
      <xdr:col>4</xdr:col>
      <xdr:colOff>430745</xdr:colOff>
      <xdr:row>79</xdr:row>
      <xdr:rowOff>147641</xdr:rowOff>
    </xdr:from>
    <xdr:to>
      <xdr:col>5</xdr:col>
      <xdr:colOff>43922</xdr:colOff>
      <xdr:row>80</xdr:row>
      <xdr:rowOff>228598</xdr:rowOff>
    </xdr:to>
    <xdr:sp macro="" textlink="">
      <xdr:nvSpPr>
        <xdr:cNvPr id="6" name="Šipka doprava 5"/>
        <xdr:cNvSpPr/>
      </xdr:nvSpPr>
      <xdr:spPr>
        <a:xfrm rot="16200000" flipH="1">
          <a:off x="2187580" y="20393556"/>
          <a:ext cx="309557" cy="22277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editAs="oneCell">
    <xdr:from>
      <xdr:col>4</xdr:col>
      <xdr:colOff>49742</xdr:colOff>
      <xdr:row>81</xdr:row>
      <xdr:rowOff>22225</xdr:rowOff>
    </xdr:from>
    <xdr:to>
      <xdr:col>6</xdr:col>
      <xdr:colOff>20109</xdr:colOff>
      <xdr:row>87</xdr:row>
      <xdr:rowOff>156632</xdr:rowOff>
    </xdr:to>
    <xdr:pic>
      <xdr:nvPicPr>
        <xdr:cNvPr id="7" name="Obrázek 6"/>
        <xdr:cNvPicPr/>
      </xdr:nvPicPr>
      <xdr:blipFill>
        <a:blip xmlns:r="http://schemas.openxmlformats.org/officeDocument/2006/relationships" r:embed="rId3"/>
        <a:stretch>
          <a:fillRect/>
        </a:stretch>
      </xdr:blipFill>
      <xdr:spPr>
        <a:xfrm>
          <a:off x="1849967" y="20681950"/>
          <a:ext cx="1189567" cy="1506008"/>
        </a:xfrm>
        <a:prstGeom prst="rect">
          <a:avLst/>
        </a:prstGeom>
      </xdr:spPr>
    </xdr:pic>
    <xdr:clientData/>
  </xdr:twoCellAnchor>
  <xdr:twoCellAnchor editAs="oneCell">
    <xdr:from>
      <xdr:col>1</xdr:col>
      <xdr:colOff>428623</xdr:colOff>
      <xdr:row>89</xdr:row>
      <xdr:rowOff>39207</xdr:rowOff>
    </xdr:from>
    <xdr:to>
      <xdr:col>9</xdr:col>
      <xdr:colOff>928687</xdr:colOff>
      <xdr:row>98</xdr:row>
      <xdr:rowOff>103187</xdr:rowOff>
    </xdr:to>
    <xdr:pic>
      <xdr:nvPicPr>
        <xdr:cNvPr id="4" name="Obrázek 3"/>
        <xdr:cNvPicPr>
          <a:picLocks noChangeAspect="1"/>
        </xdr:cNvPicPr>
      </xdr:nvPicPr>
      <xdr:blipFill>
        <a:blip xmlns:r="http://schemas.openxmlformats.org/officeDocument/2006/relationships" r:embed="rId4"/>
        <a:stretch>
          <a:fillRect/>
        </a:stretch>
      </xdr:blipFill>
      <xdr:spPr>
        <a:xfrm>
          <a:off x="579436" y="25605895"/>
          <a:ext cx="5207001" cy="2135667"/>
        </a:xfrm>
        <a:prstGeom prst="rect">
          <a:avLst/>
        </a:prstGeom>
      </xdr:spPr>
    </xdr:pic>
    <xdr:clientData/>
  </xdr:twoCellAnchor>
  <xdr:twoCellAnchor editAs="oneCell">
    <xdr:from>
      <xdr:col>1</xdr:col>
      <xdr:colOff>134938</xdr:colOff>
      <xdr:row>12</xdr:row>
      <xdr:rowOff>119062</xdr:rowOff>
    </xdr:from>
    <xdr:to>
      <xdr:col>9</xdr:col>
      <xdr:colOff>850023</xdr:colOff>
      <xdr:row>25</xdr:row>
      <xdr:rowOff>43201</xdr:rowOff>
    </xdr:to>
    <xdr:pic>
      <xdr:nvPicPr>
        <xdr:cNvPr id="11" name="Obrázek 10"/>
        <xdr:cNvPicPr>
          <a:picLocks noChangeAspect="1"/>
        </xdr:cNvPicPr>
      </xdr:nvPicPr>
      <xdr:blipFill>
        <a:blip xmlns:r="http://schemas.openxmlformats.org/officeDocument/2006/relationships" r:embed="rId5"/>
        <a:stretch>
          <a:fillRect/>
        </a:stretch>
      </xdr:blipFill>
      <xdr:spPr>
        <a:xfrm>
          <a:off x="285751" y="4659312"/>
          <a:ext cx="5422022" cy="2813389"/>
        </a:xfrm>
        <a:prstGeom prst="rect">
          <a:avLst/>
        </a:prstGeom>
      </xdr:spPr>
    </xdr:pic>
    <xdr:clientData/>
  </xdr:twoCellAnchor>
  <xdr:twoCellAnchor>
    <xdr:from>
      <xdr:col>1</xdr:col>
      <xdr:colOff>230186</xdr:colOff>
      <xdr:row>22</xdr:row>
      <xdr:rowOff>206376</xdr:rowOff>
    </xdr:from>
    <xdr:to>
      <xdr:col>5</xdr:col>
      <xdr:colOff>600866</xdr:colOff>
      <xdr:row>23</xdr:row>
      <xdr:rowOff>193678</xdr:rowOff>
    </xdr:to>
    <xdr:sp macro="" textlink="">
      <xdr:nvSpPr>
        <xdr:cNvPr id="13" name="Ovál 12"/>
        <xdr:cNvSpPr/>
      </xdr:nvSpPr>
      <xdr:spPr>
        <a:xfrm>
          <a:off x="380999" y="6969126"/>
          <a:ext cx="2632867" cy="209552"/>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1:AN59"/>
  <sheetViews>
    <sheetView showGridLines="0" tabSelected="1" view="pageBreakPreview" zoomScale="80" zoomScaleNormal="100" zoomScaleSheetLayoutView="80" workbookViewId="0">
      <selection activeCell="F30" sqref="F30:N30"/>
    </sheetView>
  </sheetViews>
  <sheetFormatPr defaultRowHeight="15" x14ac:dyDescent="0.25"/>
  <cols>
    <col min="1" max="1" width="4.28515625" customWidth="1"/>
    <col min="2" max="2" width="4.7109375" customWidth="1"/>
    <col min="3" max="3" width="12" customWidth="1"/>
    <col min="5" max="5" width="14.42578125" customWidth="1"/>
    <col min="15" max="15" width="4.7109375" customWidth="1"/>
    <col min="17" max="17" width="9.140625" style="66"/>
  </cols>
  <sheetData>
    <row r="1" spans="2:15" ht="71.25" customHeight="1" x14ac:dyDescent="0.25">
      <c r="B1" s="514" t="s">
        <v>872</v>
      </c>
      <c r="C1" s="514"/>
      <c r="D1" s="514"/>
      <c r="E1" s="514"/>
      <c r="F1" s="514"/>
      <c r="G1" s="514"/>
      <c r="H1" s="514"/>
      <c r="I1" s="514"/>
      <c r="J1" s="514"/>
      <c r="K1" s="514"/>
      <c r="L1" s="514"/>
      <c r="M1" s="514"/>
      <c r="N1" s="514"/>
      <c r="O1" s="514"/>
    </row>
    <row r="2" spans="2:15" ht="15.75" x14ac:dyDescent="0.25">
      <c r="B2" s="32"/>
      <c r="C2" s="32"/>
      <c r="D2" s="32"/>
      <c r="E2" s="32"/>
      <c r="F2" s="32"/>
      <c r="G2" s="32"/>
      <c r="H2" s="32"/>
      <c r="I2" s="32"/>
      <c r="J2" s="32"/>
      <c r="K2" s="32"/>
      <c r="L2" s="32"/>
      <c r="M2" s="32"/>
      <c r="N2" s="32"/>
      <c r="O2" s="32"/>
    </row>
    <row r="3" spans="2:15" ht="20.25" x14ac:dyDescent="0.3">
      <c r="B3" s="32"/>
      <c r="C3" s="32"/>
      <c r="D3" s="32"/>
      <c r="E3" s="32"/>
      <c r="F3" s="32"/>
      <c r="G3" s="32"/>
      <c r="H3" s="32"/>
      <c r="I3" s="32"/>
      <c r="J3" s="32"/>
      <c r="K3" s="32"/>
      <c r="L3" s="32"/>
      <c r="M3" s="33"/>
      <c r="N3" s="33"/>
      <c r="O3" s="32"/>
    </row>
    <row r="4" spans="2:15" ht="15.75" x14ac:dyDescent="0.25">
      <c r="B4" s="32"/>
      <c r="C4" s="32"/>
      <c r="D4" s="32"/>
      <c r="E4" s="32"/>
      <c r="F4" s="32"/>
      <c r="G4" s="32"/>
      <c r="H4" s="32"/>
      <c r="I4" s="32"/>
      <c r="J4" s="32"/>
      <c r="K4" s="32"/>
      <c r="L4" s="32"/>
      <c r="M4" s="32"/>
      <c r="N4" s="32"/>
      <c r="O4" s="32"/>
    </row>
    <row r="5" spans="2:15" ht="15.75" x14ac:dyDescent="0.25">
      <c r="B5" s="32"/>
      <c r="C5" s="32"/>
      <c r="D5" s="32"/>
      <c r="E5" s="32"/>
      <c r="F5" s="32"/>
      <c r="G5" s="32"/>
      <c r="H5" s="32"/>
      <c r="I5" s="32"/>
      <c r="J5" s="32"/>
      <c r="K5" s="32"/>
      <c r="L5" s="32"/>
      <c r="M5" s="32"/>
      <c r="N5" s="32"/>
      <c r="O5" s="32"/>
    </row>
    <row r="6" spans="2:15" ht="15.75" x14ac:dyDescent="0.25">
      <c r="B6" s="32"/>
      <c r="C6" s="32"/>
      <c r="D6" s="32"/>
      <c r="E6" s="32"/>
      <c r="F6" s="32"/>
      <c r="G6" s="32"/>
      <c r="H6" s="32"/>
      <c r="I6" s="32"/>
      <c r="J6" s="32"/>
      <c r="K6" s="32"/>
      <c r="L6" s="32"/>
      <c r="M6" s="32"/>
      <c r="N6" s="32"/>
      <c r="O6" s="32"/>
    </row>
    <row r="7" spans="2:15" ht="23.25" x14ac:dyDescent="0.35">
      <c r="B7" s="32"/>
      <c r="C7" s="525" t="s">
        <v>6</v>
      </c>
      <c r="D7" s="525"/>
      <c r="E7" s="525"/>
      <c r="F7" s="525"/>
      <c r="G7" s="525"/>
      <c r="H7" s="525"/>
      <c r="I7" s="525"/>
      <c r="J7" s="525"/>
      <c r="K7" s="525"/>
      <c r="L7" s="525"/>
      <c r="M7" s="525"/>
      <c r="N7" s="525"/>
      <c r="O7" s="32"/>
    </row>
    <row r="8" spans="2:15" ht="15.75" x14ac:dyDescent="0.25">
      <c r="B8" s="32"/>
      <c r="C8" s="32"/>
      <c r="D8" s="32"/>
      <c r="E8" s="32"/>
      <c r="F8" s="32"/>
      <c r="G8" s="32"/>
      <c r="H8" s="32"/>
      <c r="I8" s="32"/>
      <c r="J8" s="32"/>
      <c r="K8" s="32"/>
      <c r="L8" s="32"/>
      <c r="M8" s="32"/>
      <c r="N8" s="32"/>
      <c r="O8" s="32"/>
    </row>
    <row r="9" spans="2:15" ht="15.75" x14ac:dyDescent="0.25">
      <c r="B9" s="32"/>
      <c r="C9" s="32"/>
      <c r="D9" s="32"/>
      <c r="E9" s="32"/>
      <c r="F9" s="32"/>
      <c r="G9" s="32"/>
      <c r="H9" s="32"/>
      <c r="I9" s="32"/>
      <c r="J9" s="32"/>
      <c r="K9" s="32"/>
      <c r="L9" s="32"/>
      <c r="M9" s="32"/>
      <c r="N9" s="32"/>
      <c r="O9" s="32"/>
    </row>
    <row r="10" spans="2:15" ht="123" customHeight="1" x14ac:dyDescent="0.6">
      <c r="B10" s="32"/>
      <c r="C10" s="32"/>
      <c r="D10" s="516" t="s">
        <v>672</v>
      </c>
      <c r="E10" s="516"/>
      <c r="F10" s="516"/>
      <c r="G10" s="516"/>
      <c r="H10" s="516"/>
      <c r="I10" s="516"/>
      <c r="J10" s="516"/>
      <c r="K10" s="516"/>
      <c r="L10" s="516"/>
      <c r="M10" s="516"/>
      <c r="N10" s="32"/>
      <c r="O10" s="32"/>
    </row>
    <row r="11" spans="2:15" ht="15.75" x14ac:dyDescent="0.25">
      <c r="B11" s="32"/>
      <c r="C11" s="32"/>
      <c r="D11" s="32"/>
      <c r="E11" s="32"/>
      <c r="F11" s="32"/>
      <c r="G11" s="32"/>
      <c r="H11" s="32"/>
      <c r="I11" s="32"/>
      <c r="J11" s="32"/>
      <c r="K11" s="32"/>
      <c r="L11" s="32"/>
      <c r="M11" s="32"/>
      <c r="N11" s="32"/>
      <c r="O11" s="32"/>
    </row>
    <row r="12" spans="2:15" ht="27" x14ac:dyDescent="0.35">
      <c r="B12" s="32"/>
      <c r="C12" s="32"/>
      <c r="D12" s="34" t="s">
        <v>268</v>
      </c>
      <c r="E12" s="32"/>
      <c r="F12" s="32"/>
      <c r="G12" s="32"/>
      <c r="H12" s="32"/>
      <c r="I12" s="32"/>
      <c r="J12" s="32"/>
      <c r="K12" s="32"/>
      <c r="L12" s="32"/>
      <c r="M12" s="32"/>
      <c r="N12" s="32"/>
      <c r="O12" s="32"/>
    </row>
    <row r="13" spans="2:15" ht="15.75" x14ac:dyDescent="0.25">
      <c r="B13" s="32"/>
      <c r="C13" s="32"/>
      <c r="D13" s="32" t="s">
        <v>263</v>
      </c>
      <c r="E13" s="32"/>
      <c r="F13" s="32"/>
      <c r="G13" s="32"/>
      <c r="H13" s="32"/>
      <c r="I13" s="32"/>
      <c r="J13" s="32"/>
      <c r="K13" s="32"/>
      <c r="L13" s="32"/>
      <c r="M13" s="32"/>
      <c r="N13" s="32"/>
      <c r="O13" s="32"/>
    </row>
    <row r="14" spans="2:15" ht="15.75" x14ac:dyDescent="0.25">
      <c r="B14" s="32"/>
      <c r="C14" s="32"/>
      <c r="D14" s="32" t="s">
        <v>264</v>
      </c>
      <c r="E14" s="32"/>
      <c r="F14" s="32"/>
      <c r="G14" s="32"/>
      <c r="H14" s="32"/>
      <c r="I14" s="32"/>
      <c r="J14" s="32"/>
      <c r="K14" s="32"/>
      <c r="L14" s="32"/>
      <c r="M14" s="32"/>
      <c r="N14" s="32"/>
      <c r="O14" s="32"/>
    </row>
    <row r="15" spans="2:15" ht="15.75" x14ac:dyDescent="0.25">
      <c r="B15" s="32"/>
      <c r="C15" s="32"/>
      <c r="D15" s="32" t="s">
        <v>265</v>
      </c>
      <c r="E15" s="32"/>
      <c r="F15" s="32"/>
      <c r="G15" s="32"/>
      <c r="H15" s="32"/>
      <c r="I15" s="32"/>
      <c r="J15" s="32"/>
      <c r="K15" s="32"/>
      <c r="L15" s="32"/>
      <c r="M15" s="32"/>
      <c r="N15" s="32"/>
      <c r="O15" s="32"/>
    </row>
    <row r="16" spans="2:15" ht="40.700000000000003" customHeight="1" x14ac:dyDescent="0.25">
      <c r="B16" s="32"/>
      <c r="C16" s="503" t="s">
        <v>11</v>
      </c>
      <c r="D16" s="503"/>
      <c r="E16" s="503"/>
      <c r="F16" s="499" t="str">
        <f>IF(F20="", "BUDE VYGENEROVÁNO",VLOOKUP(F20,základ!A4:E148,5))</f>
        <v>Oblast zdravotnictví</v>
      </c>
      <c r="G16" s="499"/>
      <c r="H16" s="499"/>
      <c r="I16" s="499"/>
      <c r="J16" s="499"/>
      <c r="K16" s="499"/>
      <c r="L16" s="499"/>
      <c r="M16" s="499"/>
      <c r="N16" s="499"/>
      <c r="O16" s="32"/>
    </row>
    <row r="17" spans="2:40" ht="102" customHeight="1" x14ac:dyDescent="0.25">
      <c r="B17" s="32"/>
      <c r="C17" s="504" t="s">
        <v>4</v>
      </c>
      <c r="D17" s="505"/>
      <c r="E17" s="506"/>
      <c r="F17" s="500" t="str">
        <f>IF(F20="","BUDE VYGENEROVÁNO",VLOOKUP(F20,základ!A4:E148,2))</f>
        <v xml:space="preserve">Odborný léčebný ústav Paseka, příspěvková organizace  </v>
      </c>
      <c r="G17" s="501"/>
      <c r="H17" s="501"/>
      <c r="I17" s="501"/>
      <c r="J17" s="501"/>
      <c r="K17" s="501"/>
      <c r="L17" s="501"/>
      <c r="M17" s="501"/>
      <c r="N17" s="502"/>
      <c r="O17" s="32"/>
      <c r="Q17"/>
    </row>
    <row r="18" spans="2:40" ht="40.700000000000003" customHeight="1" x14ac:dyDescent="0.25">
      <c r="B18" s="32"/>
      <c r="C18" s="503" t="s">
        <v>5</v>
      </c>
      <c r="D18" s="503"/>
      <c r="E18" s="503"/>
      <c r="F18" s="507" t="str">
        <f>IF(F20="","BUDE VYGENEROVÁNO",VLOOKUP(F20,základ!A4:E148,3))</f>
        <v>783 97 Paseka 145</v>
      </c>
      <c r="G18" s="507"/>
      <c r="H18" s="507"/>
      <c r="I18" s="507"/>
      <c r="J18" s="507"/>
      <c r="K18" s="507"/>
      <c r="L18" s="507"/>
      <c r="M18" s="507"/>
      <c r="N18" s="507"/>
      <c r="O18" s="32"/>
      <c r="Q18"/>
    </row>
    <row r="19" spans="2:40" ht="40.700000000000003" customHeight="1" x14ac:dyDescent="0.25">
      <c r="B19" s="32"/>
      <c r="C19" s="503" t="s">
        <v>0</v>
      </c>
      <c r="D19" s="503"/>
      <c r="E19" s="503"/>
      <c r="F19" s="507" t="str">
        <f>IF(F20="","BUDE VYGENEROVÁNO",VLOOKUP(F20,základ!A4:E148,4))</f>
        <v>00849081</v>
      </c>
      <c r="G19" s="507"/>
      <c r="H19" s="507"/>
      <c r="I19" s="507"/>
      <c r="J19" s="507"/>
      <c r="K19" s="507"/>
      <c r="L19" s="507"/>
      <c r="M19" s="507"/>
      <c r="N19" s="507"/>
      <c r="O19" s="32"/>
      <c r="Q19"/>
    </row>
    <row r="20" spans="2:40" ht="40.700000000000003" customHeight="1" x14ac:dyDescent="0.25">
      <c r="B20" s="32"/>
      <c r="C20" s="503" t="s">
        <v>1</v>
      </c>
      <c r="D20" s="503"/>
      <c r="E20" s="503"/>
      <c r="F20" s="521">
        <v>1700</v>
      </c>
      <c r="G20" s="521"/>
      <c r="H20" s="521"/>
      <c r="I20" s="521"/>
      <c r="J20" s="521"/>
      <c r="K20" s="521"/>
      <c r="L20" s="521"/>
      <c r="M20" s="521"/>
      <c r="N20" s="521"/>
      <c r="O20" s="32"/>
      <c r="Q20"/>
    </row>
    <row r="21" spans="2:40" ht="15.75" x14ac:dyDescent="0.25">
      <c r="B21" s="32"/>
      <c r="C21" s="510" t="s">
        <v>884</v>
      </c>
      <c r="D21" s="511"/>
      <c r="E21" s="511"/>
      <c r="F21" s="511"/>
      <c r="G21" s="511"/>
      <c r="H21" s="511"/>
      <c r="I21" s="511"/>
      <c r="J21" s="511"/>
      <c r="K21" s="511"/>
      <c r="L21" s="511"/>
      <c r="M21" s="511"/>
      <c r="N21" s="511"/>
      <c r="O21" s="32"/>
      <c r="Q21"/>
    </row>
    <row r="22" spans="2:40" ht="15.75" x14ac:dyDescent="0.25">
      <c r="B22" s="32"/>
      <c r="C22" s="512"/>
      <c r="D22" s="512"/>
      <c r="E22" s="512"/>
      <c r="F22" s="512"/>
      <c r="G22" s="512"/>
      <c r="H22" s="512"/>
      <c r="I22" s="512"/>
      <c r="J22" s="512"/>
      <c r="K22" s="512"/>
      <c r="L22" s="512"/>
      <c r="M22" s="512"/>
      <c r="N22" s="512"/>
      <c r="O22" s="32"/>
      <c r="Q22"/>
    </row>
    <row r="23" spans="2:40" ht="15.75" x14ac:dyDescent="0.25">
      <c r="B23" s="32"/>
      <c r="C23" s="513"/>
      <c r="D23" s="513"/>
      <c r="E23" s="513"/>
      <c r="F23" s="513"/>
      <c r="G23" s="513"/>
      <c r="H23" s="513"/>
      <c r="I23" s="513"/>
      <c r="J23" s="513"/>
      <c r="K23" s="513"/>
      <c r="L23" s="513"/>
      <c r="M23" s="513"/>
      <c r="N23" s="513"/>
      <c r="O23" s="32"/>
      <c r="Q23"/>
    </row>
    <row r="24" spans="2:40" ht="30" customHeight="1" x14ac:dyDescent="0.25">
      <c r="B24" s="32"/>
      <c r="C24" s="526" t="s">
        <v>7</v>
      </c>
      <c r="D24" s="496" t="s">
        <v>8</v>
      </c>
      <c r="E24" s="497"/>
      <c r="F24" s="508" t="s">
        <v>918</v>
      </c>
      <c r="G24" s="508"/>
      <c r="H24" s="508"/>
      <c r="I24" s="508"/>
      <c r="J24" s="508"/>
      <c r="K24" s="508"/>
      <c r="L24" s="508"/>
      <c r="M24" s="508"/>
      <c r="N24" s="508"/>
      <c r="O24" s="32"/>
      <c r="Q24"/>
    </row>
    <row r="25" spans="2:40" ht="30" customHeight="1" x14ac:dyDescent="0.25">
      <c r="B25" s="32"/>
      <c r="C25" s="526"/>
      <c r="D25" s="498" t="s">
        <v>2</v>
      </c>
      <c r="E25" s="498"/>
      <c r="F25" s="509">
        <v>585007978</v>
      </c>
      <c r="G25" s="508"/>
      <c r="H25" s="508"/>
      <c r="I25" s="508"/>
      <c r="J25" s="508"/>
      <c r="K25" s="508"/>
      <c r="L25" s="508"/>
      <c r="M25" s="508"/>
      <c r="N25" s="508"/>
      <c r="O25" s="32"/>
      <c r="Q25"/>
    </row>
    <row r="26" spans="2:40" ht="30" customHeight="1" x14ac:dyDescent="0.25">
      <c r="B26" s="32"/>
      <c r="C26" s="526"/>
      <c r="D26" s="498" t="s">
        <v>9</v>
      </c>
      <c r="E26" s="498"/>
      <c r="F26" s="508" t="s">
        <v>919</v>
      </c>
      <c r="G26" s="508"/>
      <c r="H26" s="508"/>
      <c r="I26" s="508"/>
      <c r="J26" s="508"/>
      <c r="K26" s="508"/>
      <c r="L26" s="508"/>
      <c r="M26" s="508"/>
      <c r="N26" s="508"/>
      <c r="O26" s="32"/>
      <c r="Q26"/>
    </row>
    <row r="27" spans="2:40" ht="30" customHeight="1" x14ac:dyDescent="0.25">
      <c r="B27" s="32"/>
      <c r="C27" s="526"/>
      <c r="D27" s="498" t="s">
        <v>10</v>
      </c>
      <c r="E27" s="498"/>
      <c r="F27" s="519">
        <v>44979</v>
      </c>
      <c r="G27" s="508"/>
      <c r="H27" s="508"/>
      <c r="I27" s="508"/>
      <c r="J27" s="508"/>
      <c r="K27" s="508"/>
      <c r="L27" s="508"/>
      <c r="M27" s="508"/>
      <c r="N27" s="508"/>
      <c r="O27" s="32"/>
      <c r="Q27"/>
    </row>
    <row r="28" spans="2:40" ht="15.75" x14ac:dyDescent="0.25">
      <c r="B28" s="32"/>
      <c r="C28" s="32"/>
      <c r="D28" s="32"/>
      <c r="E28" s="32"/>
      <c r="F28" s="32"/>
      <c r="G28" s="32"/>
      <c r="H28" s="32"/>
      <c r="I28" s="32"/>
      <c r="J28" s="32"/>
      <c r="K28" s="32"/>
      <c r="L28" s="32"/>
      <c r="M28" s="32"/>
      <c r="N28" s="32"/>
      <c r="O28" s="32"/>
      <c r="Q28"/>
    </row>
    <row r="29" spans="2:40" ht="15.75" x14ac:dyDescent="0.25">
      <c r="B29" s="32"/>
      <c r="C29" s="32"/>
      <c r="D29" s="32"/>
      <c r="E29" s="32"/>
      <c r="F29" s="32"/>
      <c r="G29" s="32"/>
      <c r="H29" s="32"/>
      <c r="I29" s="32"/>
      <c r="J29" s="32"/>
      <c r="K29" s="32"/>
      <c r="L29" s="32"/>
      <c r="M29" s="32"/>
      <c r="N29" s="32"/>
      <c r="O29" s="32"/>
      <c r="Q29"/>
    </row>
    <row r="30" spans="2:40" ht="36" customHeight="1" x14ac:dyDescent="0.25">
      <c r="B30" s="32"/>
      <c r="C30" s="35" t="s">
        <v>262</v>
      </c>
      <c r="D30" s="498" t="s">
        <v>8</v>
      </c>
      <c r="E30" s="498"/>
      <c r="F30" s="508" t="s">
        <v>920</v>
      </c>
      <c r="G30" s="508"/>
      <c r="H30" s="508"/>
      <c r="I30" s="508"/>
      <c r="J30" s="508"/>
      <c r="K30" s="508"/>
      <c r="L30" s="508"/>
      <c r="M30" s="508"/>
      <c r="N30" s="508"/>
      <c r="O30" s="32"/>
      <c r="Q30" s="524"/>
      <c r="R30" s="524"/>
      <c r="S30" s="524"/>
      <c r="T30" s="524"/>
      <c r="U30" s="524"/>
      <c r="V30" s="524"/>
      <c r="W30" s="524"/>
      <c r="X30" s="524"/>
      <c r="Y30" s="524"/>
      <c r="Z30" s="524"/>
      <c r="AA30" s="524"/>
      <c r="AB30" s="524"/>
      <c r="AC30" s="524"/>
      <c r="AD30" s="524"/>
      <c r="AE30" s="524"/>
      <c r="AF30" s="524"/>
      <c r="AG30" s="524"/>
      <c r="AH30" s="524"/>
      <c r="AI30" s="524"/>
      <c r="AJ30" s="524"/>
      <c r="AK30" s="524"/>
      <c r="AL30" s="524"/>
      <c r="AM30" s="524"/>
      <c r="AN30" s="524"/>
    </row>
    <row r="31" spans="2:40" ht="15.75" x14ac:dyDescent="0.25">
      <c r="B31" s="32"/>
      <c r="C31" s="32"/>
      <c r="D31" s="32"/>
      <c r="E31" s="32"/>
      <c r="F31" s="520"/>
      <c r="G31" s="520"/>
      <c r="H31" s="520"/>
      <c r="I31" s="520"/>
      <c r="J31" s="520"/>
      <c r="K31" s="520"/>
      <c r="L31" s="520"/>
      <c r="M31" s="520"/>
      <c r="N31" s="520"/>
      <c r="O31" s="32"/>
      <c r="Q31" s="524"/>
      <c r="R31" s="524"/>
      <c r="S31" s="524"/>
      <c r="T31" s="524"/>
      <c r="U31" s="524"/>
      <c r="V31" s="524"/>
      <c r="W31" s="524"/>
      <c r="X31" s="524"/>
      <c r="Y31" s="524"/>
      <c r="Z31" s="524"/>
      <c r="AA31" s="524"/>
      <c r="AB31" s="524"/>
      <c r="AC31" s="524"/>
      <c r="AD31" s="524"/>
      <c r="AE31" s="524"/>
      <c r="AF31" s="524"/>
      <c r="AG31" s="524"/>
      <c r="AH31" s="524"/>
      <c r="AI31" s="524"/>
      <c r="AJ31" s="524"/>
      <c r="AK31" s="524"/>
      <c r="AL31" s="524"/>
      <c r="AM31" s="524"/>
      <c r="AN31" s="524"/>
    </row>
    <row r="32" spans="2:40" ht="15.75" x14ac:dyDescent="0.25">
      <c r="B32" s="32"/>
      <c r="C32" s="32"/>
      <c r="D32" s="32"/>
      <c r="E32" s="32"/>
      <c r="F32" s="32"/>
      <c r="G32" s="32"/>
      <c r="H32" s="32"/>
      <c r="I32" s="32"/>
      <c r="J32" s="32"/>
      <c r="K32" s="32"/>
      <c r="L32" s="32"/>
      <c r="M32" s="32"/>
      <c r="N32" s="32"/>
      <c r="O32" s="32"/>
      <c r="Q32" s="524"/>
      <c r="R32" s="524"/>
      <c r="S32" s="524"/>
      <c r="T32" s="524"/>
      <c r="U32" s="524"/>
      <c r="V32" s="524"/>
      <c r="W32" s="524"/>
      <c r="X32" s="524"/>
      <c r="Y32" s="524"/>
      <c r="Z32" s="524"/>
      <c r="AA32" s="524"/>
      <c r="AB32" s="524"/>
      <c r="AC32" s="524"/>
      <c r="AD32" s="524"/>
      <c r="AE32" s="524"/>
      <c r="AF32" s="524"/>
      <c r="AG32" s="524"/>
      <c r="AH32" s="524"/>
      <c r="AI32" s="524"/>
      <c r="AJ32" s="524"/>
      <c r="AK32" s="524"/>
      <c r="AL32" s="524"/>
      <c r="AM32" s="524"/>
      <c r="AN32" s="524"/>
    </row>
    <row r="33" spans="2:40" ht="15.75" x14ac:dyDescent="0.25">
      <c r="B33" s="32"/>
      <c r="C33" s="32"/>
      <c r="D33" s="32"/>
      <c r="E33" s="32"/>
      <c r="F33" s="32"/>
      <c r="G33" s="32"/>
      <c r="H33" s="32"/>
      <c r="I33" s="32"/>
      <c r="J33" s="32"/>
      <c r="K33" s="32"/>
      <c r="L33" s="32"/>
      <c r="M33" s="32"/>
      <c r="N33" s="32"/>
      <c r="O33" s="32"/>
      <c r="Q33" s="524"/>
      <c r="R33" s="524"/>
      <c r="S33" s="524"/>
      <c r="T33" s="524"/>
      <c r="U33" s="524"/>
      <c r="V33" s="524"/>
      <c r="W33" s="524"/>
      <c r="X33" s="524"/>
      <c r="Y33" s="524"/>
      <c r="Z33" s="524"/>
      <c r="AA33" s="524"/>
      <c r="AB33" s="524"/>
      <c r="AC33" s="524"/>
      <c r="AD33" s="524"/>
      <c r="AE33" s="524"/>
      <c r="AF33" s="524"/>
      <c r="AG33" s="524"/>
      <c r="AH33" s="524"/>
      <c r="AI33" s="524"/>
      <c r="AJ33" s="524"/>
      <c r="AK33" s="524"/>
      <c r="AL33" s="524"/>
      <c r="AM33" s="524"/>
      <c r="AN33" s="524"/>
    </row>
    <row r="34" spans="2:40" ht="15.75" x14ac:dyDescent="0.25">
      <c r="B34" s="32"/>
      <c r="C34" s="32"/>
      <c r="D34" s="32"/>
      <c r="E34" s="32"/>
      <c r="F34" s="32"/>
      <c r="G34" s="32"/>
      <c r="H34" s="32"/>
      <c r="I34" s="32"/>
      <c r="J34" s="32"/>
      <c r="K34" s="32"/>
      <c r="L34" s="32"/>
      <c r="M34" s="32"/>
      <c r="N34" s="32"/>
      <c r="O34" s="32"/>
      <c r="Q34" s="67"/>
      <c r="R34" s="515"/>
      <c r="S34" s="515"/>
      <c r="T34" s="515"/>
      <c r="U34" s="515"/>
      <c r="V34" s="515"/>
      <c r="W34" s="515"/>
      <c r="X34" s="515"/>
      <c r="Y34" s="515"/>
      <c r="Z34" s="515"/>
      <c r="AA34" s="515"/>
    </row>
    <row r="35" spans="2:40" ht="15.75" hidden="1" x14ac:dyDescent="0.25">
      <c r="B35" s="32"/>
      <c r="C35" s="32"/>
      <c r="D35" s="32"/>
      <c r="E35" s="32"/>
      <c r="F35" s="32"/>
      <c r="G35" s="32"/>
      <c r="H35" s="32"/>
      <c r="I35" s="32"/>
      <c r="J35" s="32"/>
      <c r="K35" s="32"/>
      <c r="L35" s="32"/>
      <c r="M35" s="32"/>
      <c r="N35" s="32"/>
      <c r="O35" s="32"/>
      <c r="Q35"/>
      <c r="R35" s="515"/>
      <c r="S35" s="515"/>
      <c r="T35" s="515"/>
      <c r="U35" s="515"/>
      <c r="V35" s="515"/>
      <c r="W35" s="515"/>
      <c r="X35" s="515"/>
      <c r="Y35" s="515"/>
      <c r="Z35" s="515"/>
      <c r="AA35" s="515"/>
    </row>
    <row r="36" spans="2:40" ht="15.75" x14ac:dyDescent="0.25">
      <c r="B36" s="32"/>
      <c r="C36" s="32"/>
      <c r="D36" s="32"/>
      <c r="E36" s="32"/>
      <c r="F36" s="32"/>
      <c r="G36" s="32"/>
      <c r="H36" s="32"/>
      <c r="I36" s="32"/>
      <c r="J36" s="32"/>
      <c r="K36" s="32"/>
      <c r="L36" s="32"/>
      <c r="M36" s="32"/>
      <c r="N36" s="32"/>
      <c r="O36" s="32"/>
      <c r="Q36"/>
      <c r="R36" s="515"/>
      <c r="S36" s="515"/>
      <c r="T36" s="515"/>
      <c r="U36" s="515"/>
      <c r="V36" s="515"/>
      <c r="W36" s="515"/>
      <c r="X36" s="515"/>
      <c r="Y36" s="515"/>
      <c r="Z36" s="515"/>
      <c r="AA36" s="515"/>
    </row>
    <row r="37" spans="2:40" ht="15.75" x14ac:dyDescent="0.25">
      <c r="B37" s="32"/>
      <c r="C37" s="32"/>
      <c r="D37" s="32"/>
      <c r="E37" s="32"/>
      <c r="F37" s="32"/>
      <c r="G37" s="32"/>
      <c r="H37" s="32"/>
      <c r="I37" s="32"/>
      <c r="J37" s="32"/>
      <c r="K37" s="32"/>
      <c r="L37" s="32"/>
      <c r="M37" s="32"/>
      <c r="N37" s="32"/>
      <c r="O37" s="32"/>
      <c r="Q37"/>
      <c r="R37" s="515"/>
      <c r="S37" s="515"/>
      <c r="T37" s="515"/>
      <c r="U37" s="515"/>
      <c r="V37" s="515"/>
      <c r="W37" s="515"/>
      <c r="X37" s="515"/>
      <c r="Y37" s="515"/>
      <c r="Z37" s="515"/>
      <c r="AA37" s="515"/>
    </row>
    <row r="38" spans="2:40" ht="31.7" customHeight="1" x14ac:dyDescent="0.25">
      <c r="B38" s="36"/>
      <c r="C38" s="517"/>
      <c r="D38" s="518"/>
      <c r="E38" s="518"/>
      <c r="F38" s="518"/>
      <c r="G38" s="518"/>
      <c r="H38" s="36"/>
      <c r="I38" s="36"/>
      <c r="J38" s="36"/>
      <c r="K38" s="36"/>
      <c r="L38" s="36"/>
      <c r="M38" s="36"/>
      <c r="N38" s="36"/>
      <c r="O38" s="36"/>
      <c r="Q38"/>
      <c r="R38" s="515"/>
      <c r="S38" s="515"/>
      <c r="T38" s="515"/>
      <c r="U38" s="515"/>
      <c r="V38" s="515"/>
      <c r="W38" s="515"/>
      <c r="X38" s="515"/>
      <c r="Y38" s="515"/>
      <c r="Z38" s="515"/>
      <c r="AA38" s="515"/>
    </row>
    <row r="39" spans="2:40" ht="8.25" customHeight="1" x14ac:dyDescent="0.25">
      <c r="B39" s="36"/>
      <c r="C39" s="36"/>
      <c r="D39" s="36"/>
      <c r="E39" s="36"/>
      <c r="F39" s="36"/>
      <c r="G39" s="36"/>
      <c r="H39" s="36"/>
      <c r="I39" s="36"/>
      <c r="J39" s="36"/>
      <c r="K39" s="36"/>
      <c r="L39" s="36"/>
      <c r="M39" s="36"/>
      <c r="N39" s="36"/>
      <c r="O39" s="36"/>
      <c r="Q39"/>
      <c r="R39" s="515"/>
      <c r="S39" s="515"/>
      <c r="T39" s="515"/>
      <c r="U39" s="515"/>
      <c r="V39" s="515"/>
      <c r="W39" s="515"/>
      <c r="X39" s="515"/>
      <c r="Y39" s="515"/>
      <c r="Z39" s="515"/>
      <c r="AA39" s="515"/>
    </row>
    <row r="40" spans="2:40" ht="72.75" customHeight="1" x14ac:dyDescent="0.25">
      <c r="B40" s="36"/>
      <c r="C40" s="522"/>
      <c r="D40" s="522"/>
      <c r="E40" s="522"/>
      <c r="F40" s="522"/>
      <c r="G40" s="522"/>
      <c r="H40" s="522"/>
      <c r="I40" s="523"/>
      <c r="J40" s="523"/>
      <c r="K40" s="523"/>
      <c r="L40" s="523"/>
      <c r="M40" s="523"/>
      <c r="N40" s="523"/>
      <c r="O40" s="36"/>
      <c r="Q40"/>
      <c r="R40" s="515"/>
      <c r="S40" s="515"/>
      <c r="T40" s="515"/>
      <c r="U40" s="515"/>
      <c r="V40" s="515"/>
      <c r="W40" s="515"/>
      <c r="X40" s="515"/>
      <c r="Y40" s="515"/>
      <c r="Z40" s="515"/>
      <c r="AA40" s="515"/>
    </row>
    <row r="41" spans="2:40" ht="15.75" x14ac:dyDescent="0.25">
      <c r="B41" s="32"/>
      <c r="C41" s="32"/>
      <c r="D41" s="32"/>
      <c r="E41" s="32"/>
      <c r="F41" s="32"/>
      <c r="G41" s="32"/>
      <c r="H41" s="32"/>
      <c r="I41" s="32"/>
      <c r="J41" s="32"/>
      <c r="K41" s="32"/>
      <c r="L41" s="32"/>
      <c r="M41" s="32"/>
      <c r="N41" s="32"/>
      <c r="O41" s="32"/>
      <c r="Q41"/>
      <c r="R41" s="515"/>
      <c r="S41" s="515"/>
      <c r="T41" s="515"/>
      <c r="U41" s="515"/>
      <c r="V41" s="515"/>
      <c r="W41" s="515"/>
      <c r="X41" s="515"/>
      <c r="Y41" s="515"/>
      <c r="Z41" s="515"/>
      <c r="AA41" s="515"/>
    </row>
    <row r="42" spans="2:40" ht="15.75" x14ac:dyDescent="0.25">
      <c r="B42" s="32"/>
      <c r="C42" s="32"/>
      <c r="D42" s="32"/>
      <c r="E42" s="32"/>
      <c r="F42" s="32"/>
      <c r="G42" s="32"/>
      <c r="H42" s="32"/>
      <c r="I42" s="32"/>
      <c r="J42" s="32"/>
      <c r="K42" s="32"/>
      <c r="L42" s="32"/>
      <c r="M42" s="32"/>
      <c r="N42" s="32"/>
      <c r="O42" s="32"/>
      <c r="Q42"/>
      <c r="R42" s="515"/>
      <c r="S42" s="515"/>
      <c r="T42" s="515"/>
      <c r="U42" s="515"/>
      <c r="V42" s="515"/>
      <c r="W42" s="515"/>
      <c r="X42" s="515"/>
      <c r="Y42" s="515"/>
      <c r="Z42" s="515"/>
      <c r="AA42" s="515"/>
    </row>
    <row r="43" spans="2:40" ht="15.75" x14ac:dyDescent="0.25">
      <c r="B43" s="32"/>
      <c r="C43" s="32"/>
      <c r="D43" s="32"/>
      <c r="E43" s="32"/>
      <c r="F43" s="32"/>
      <c r="G43" s="32"/>
      <c r="H43" s="32"/>
      <c r="I43" s="32"/>
      <c r="J43" s="32"/>
      <c r="K43" s="32"/>
      <c r="L43" s="32"/>
      <c r="M43" s="32"/>
      <c r="N43" s="32"/>
      <c r="O43" s="32"/>
      <c r="Q43"/>
    </row>
    <row r="44" spans="2:40" s="3" customFormat="1" ht="15.75" x14ac:dyDescent="0.25">
      <c r="B44" s="2"/>
      <c r="C44" s="2"/>
      <c r="D44" s="2"/>
      <c r="E44" s="2"/>
      <c r="F44" s="2"/>
      <c r="G44" s="2"/>
      <c r="H44" s="2"/>
      <c r="I44" s="2"/>
      <c r="J44" s="2"/>
      <c r="K44" s="2"/>
      <c r="L44" s="2"/>
      <c r="M44" s="2"/>
      <c r="N44" s="2"/>
      <c r="O44" s="2"/>
    </row>
    <row r="45" spans="2:40" s="3" customFormat="1" ht="15.75" x14ac:dyDescent="0.25">
      <c r="B45" s="2"/>
      <c r="C45" s="2"/>
      <c r="D45" s="2"/>
      <c r="E45" s="2"/>
      <c r="F45" s="2"/>
      <c r="G45" s="2"/>
      <c r="H45" s="2"/>
      <c r="I45" s="2"/>
      <c r="J45" s="2"/>
      <c r="K45" s="2"/>
      <c r="L45" s="2"/>
      <c r="M45" s="2"/>
      <c r="N45" s="2"/>
      <c r="O45" s="2"/>
    </row>
    <row r="46" spans="2:40" s="3" customFormat="1" ht="15.75" x14ac:dyDescent="0.25">
      <c r="B46" s="2"/>
      <c r="C46" s="2"/>
      <c r="D46" s="2"/>
      <c r="E46" s="2"/>
      <c r="F46" s="2"/>
      <c r="G46" s="2"/>
      <c r="H46" s="2"/>
      <c r="I46" s="2"/>
      <c r="J46" s="2"/>
      <c r="K46" s="2"/>
      <c r="L46" s="2"/>
      <c r="M46" s="2"/>
      <c r="N46" s="2"/>
      <c r="O46" s="2"/>
    </row>
    <row r="47" spans="2:40" s="3" customFormat="1" ht="15.75" x14ac:dyDescent="0.25">
      <c r="B47" s="2"/>
      <c r="C47" s="2"/>
      <c r="D47" s="2"/>
      <c r="E47" s="2"/>
      <c r="F47" s="2"/>
      <c r="G47" s="2"/>
      <c r="H47" s="2"/>
      <c r="I47" s="2"/>
      <c r="J47" s="2"/>
      <c r="K47" s="2"/>
      <c r="L47" s="2"/>
      <c r="M47" s="2"/>
      <c r="N47" s="2"/>
      <c r="O47" s="2"/>
    </row>
    <row r="48" spans="2:40" s="3" customFormat="1" ht="15.75" x14ac:dyDescent="0.25">
      <c r="B48" s="2"/>
      <c r="C48" s="2"/>
      <c r="D48" s="2"/>
      <c r="E48" s="2"/>
      <c r="F48" s="2"/>
      <c r="G48" s="2"/>
      <c r="H48" s="2"/>
      <c r="I48" s="2"/>
      <c r="J48" s="2"/>
      <c r="K48" s="2"/>
      <c r="L48" s="2"/>
      <c r="M48" s="2"/>
      <c r="N48" s="2"/>
      <c r="O48" s="2"/>
    </row>
    <row r="49" spans="2:15" s="3" customFormat="1" ht="15.75" x14ac:dyDescent="0.25">
      <c r="B49" s="2"/>
      <c r="C49" s="2"/>
      <c r="D49" s="2"/>
      <c r="E49" s="2"/>
      <c r="F49" s="2"/>
      <c r="G49" s="2"/>
      <c r="H49" s="2"/>
      <c r="I49" s="2"/>
      <c r="J49" s="2"/>
      <c r="K49" s="2"/>
      <c r="L49" s="2"/>
      <c r="M49" s="2"/>
      <c r="N49" s="2"/>
      <c r="O49" s="2"/>
    </row>
    <row r="50" spans="2:15" s="3" customFormat="1" ht="15.75" x14ac:dyDescent="0.25">
      <c r="B50" s="2"/>
      <c r="C50" s="2"/>
      <c r="D50" s="2"/>
      <c r="E50" s="2"/>
      <c r="F50" s="2"/>
      <c r="G50" s="2"/>
      <c r="H50" s="2"/>
      <c r="I50" s="2"/>
      <c r="J50" s="2"/>
      <c r="K50" s="2"/>
      <c r="L50" s="2"/>
      <c r="M50" s="2"/>
      <c r="N50" s="2"/>
      <c r="O50" s="2"/>
    </row>
    <row r="51" spans="2:15" s="3" customFormat="1" ht="15.75" x14ac:dyDescent="0.25">
      <c r="B51" s="2"/>
      <c r="C51" s="2"/>
      <c r="D51" s="2"/>
      <c r="E51" s="2"/>
      <c r="F51" s="2"/>
      <c r="G51" s="2"/>
      <c r="H51" s="2"/>
      <c r="I51" s="2"/>
      <c r="J51" s="2"/>
      <c r="K51" s="2"/>
      <c r="L51" s="2"/>
      <c r="M51" s="2"/>
      <c r="N51" s="2"/>
      <c r="O51" s="2"/>
    </row>
    <row r="52" spans="2:15" s="3" customFormat="1" ht="15.75" x14ac:dyDescent="0.25">
      <c r="B52" s="2"/>
      <c r="C52" s="2"/>
      <c r="D52" s="2"/>
      <c r="E52" s="2"/>
      <c r="F52" s="2"/>
      <c r="G52" s="2"/>
      <c r="H52" s="2"/>
      <c r="I52" s="2"/>
      <c r="J52" s="2"/>
      <c r="K52" s="2"/>
      <c r="L52" s="2"/>
      <c r="M52" s="2"/>
      <c r="N52" s="2"/>
      <c r="O52" s="2"/>
    </row>
    <row r="53" spans="2:15" s="3" customFormat="1" ht="15.75" x14ac:dyDescent="0.25">
      <c r="B53" s="2"/>
      <c r="C53" s="2"/>
      <c r="D53" s="2"/>
      <c r="E53" s="2"/>
      <c r="F53" s="2"/>
      <c r="G53" s="2"/>
      <c r="H53" s="2"/>
      <c r="I53" s="2"/>
      <c r="J53" s="2"/>
      <c r="K53" s="2"/>
      <c r="L53" s="2"/>
      <c r="M53" s="2"/>
      <c r="N53" s="2"/>
      <c r="O53" s="2"/>
    </row>
    <row r="54" spans="2:15" s="3" customFormat="1" ht="15.75" x14ac:dyDescent="0.25">
      <c r="B54" s="2"/>
      <c r="C54" s="2"/>
      <c r="D54" s="2"/>
      <c r="E54" s="2"/>
      <c r="F54" s="2"/>
      <c r="G54" s="2"/>
      <c r="H54" s="2"/>
      <c r="I54" s="2"/>
      <c r="J54" s="2"/>
      <c r="K54" s="2"/>
      <c r="L54" s="2"/>
      <c r="M54" s="2"/>
      <c r="N54" s="2"/>
      <c r="O54" s="2"/>
    </row>
    <row r="55" spans="2:15" s="3" customFormat="1" ht="15.75" x14ac:dyDescent="0.25">
      <c r="B55" s="2"/>
      <c r="C55" s="2"/>
      <c r="D55" s="2"/>
      <c r="E55" s="2"/>
      <c r="F55" s="2"/>
      <c r="G55" s="2"/>
      <c r="H55" s="2"/>
      <c r="I55" s="2"/>
      <c r="J55" s="2"/>
      <c r="K55" s="2"/>
      <c r="L55" s="2"/>
      <c r="M55" s="2"/>
      <c r="N55" s="2"/>
      <c r="O55" s="2"/>
    </row>
    <row r="56" spans="2:15" ht="15.75" x14ac:dyDescent="0.25">
      <c r="B56" s="1"/>
      <c r="C56" s="1"/>
      <c r="D56" s="1"/>
      <c r="E56" s="1"/>
      <c r="F56" s="1"/>
      <c r="G56" s="1"/>
      <c r="H56" s="1"/>
      <c r="I56" s="1"/>
      <c r="J56" s="1"/>
      <c r="K56" s="1"/>
      <c r="L56" s="1"/>
      <c r="M56" s="1"/>
      <c r="N56" s="1"/>
      <c r="O56" s="1"/>
    </row>
    <row r="57" spans="2:15" ht="15.75" x14ac:dyDescent="0.25">
      <c r="B57" s="1"/>
      <c r="C57" s="1"/>
      <c r="D57" s="1"/>
      <c r="E57" s="1"/>
      <c r="F57" s="1"/>
      <c r="G57" s="1"/>
      <c r="H57" s="1"/>
      <c r="I57" s="1"/>
      <c r="J57" s="1"/>
      <c r="K57" s="1"/>
      <c r="L57" s="1"/>
      <c r="M57" s="1"/>
      <c r="N57" s="1"/>
      <c r="O57" s="1"/>
    </row>
    <row r="58" spans="2:15" ht="15.75" x14ac:dyDescent="0.25">
      <c r="B58" s="1"/>
      <c r="C58" s="1"/>
      <c r="D58" s="1"/>
      <c r="E58" s="1"/>
      <c r="F58" s="1"/>
      <c r="G58" s="1"/>
      <c r="H58" s="1"/>
      <c r="I58" s="1"/>
      <c r="J58" s="1"/>
      <c r="K58" s="1"/>
      <c r="L58" s="1"/>
      <c r="M58" s="1"/>
      <c r="N58" s="1"/>
      <c r="O58" s="1"/>
    </row>
    <row r="59" spans="2:15" ht="15.75" x14ac:dyDescent="0.25">
      <c r="B59" s="1"/>
      <c r="C59" s="1"/>
      <c r="D59" s="1"/>
      <c r="E59" s="1"/>
      <c r="F59" s="1"/>
      <c r="G59" s="1"/>
      <c r="H59" s="1"/>
      <c r="I59" s="1"/>
      <c r="J59" s="1"/>
      <c r="K59" s="1"/>
      <c r="L59" s="1"/>
      <c r="M59" s="1"/>
      <c r="N59" s="1"/>
      <c r="O59" s="1"/>
    </row>
  </sheetData>
  <sheetProtection password="C955" sheet="1" selectLockedCells="1"/>
  <mergeCells count="30">
    <mergeCell ref="B1:O1"/>
    <mergeCell ref="R34:AA42"/>
    <mergeCell ref="F26:N26"/>
    <mergeCell ref="D10:M10"/>
    <mergeCell ref="C38:G38"/>
    <mergeCell ref="D30:E30"/>
    <mergeCell ref="F27:N27"/>
    <mergeCell ref="F30:N30"/>
    <mergeCell ref="F31:N31"/>
    <mergeCell ref="F20:N20"/>
    <mergeCell ref="F19:N19"/>
    <mergeCell ref="C20:E20"/>
    <mergeCell ref="C40:N40"/>
    <mergeCell ref="Q30:AN33"/>
    <mergeCell ref="C7:N7"/>
    <mergeCell ref="C24:C27"/>
    <mergeCell ref="D24:E24"/>
    <mergeCell ref="D25:E25"/>
    <mergeCell ref="D26:E26"/>
    <mergeCell ref="D27:E27"/>
    <mergeCell ref="F16:N16"/>
    <mergeCell ref="F17:N17"/>
    <mergeCell ref="C16:E16"/>
    <mergeCell ref="C17:E17"/>
    <mergeCell ref="C19:E19"/>
    <mergeCell ref="F18:N18"/>
    <mergeCell ref="F24:N24"/>
    <mergeCell ref="F25:N25"/>
    <mergeCell ref="C18:E18"/>
    <mergeCell ref="C21:N23"/>
  </mergeCells>
  <phoneticPr fontId="0" type="noConversion"/>
  <pageMargins left="0.70866141732283472" right="0.70866141732283472" top="0.78740157480314965" bottom="0.78740157480314965" header="0.31496062992125984" footer="0.31496062992125984"/>
  <pageSetup paperSize="9" scale="6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základ!$A$4:$A$148</xm:f>
          </x14:formula1>
          <xm:sqref>F20:N20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T212"/>
  <sheetViews>
    <sheetView showGridLines="0" zoomScale="80" zoomScaleNormal="80" workbookViewId="0">
      <selection activeCell="C5" sqref="C5"/>
    </sheetView>
  </sheetViews>
  <sheetFormatPr defaultRowHeight="15.75" x14ac:dyDescent="0.25"/>
  <cols>
    <col min="1" max="1" width="9.140625" style="83"/>
    <col min="2" max="2" width="38.28515625" customWidth="1"/>
    <col min="3" max="3" width="56.5703125" customWidth="1"/>
    <col min="4" max="4" width="17.5703125" customWidth="1"/>
    <col min="5" max="5" width="40" style="84" customWidth="1"/>
  </cols>
  <sheetData>
    <row r="1" spans="1:72" s="73" customFormat="1" ht="31.5" customHeight="1" thickTop="1" x14ac:dyDescent="0.25">
      <c r="A1" s="551" t="s">
        <v>1</v>
      </c>
      <c r="B1" s="554" t="s">
        <v>4</v>
      </c>
      <c r="C1" s="456" t="s">
        <v>873</v>
      </c>
      <c r="D1" s="389"/>
      <c r="E1" s="457"/>
      <c r="F1" s="390"/>
      <c r="G1" s="390"/>
      <c r="H1" s="390"/>
      <c r="I1" s="390"/>
      <c r="J1" s="390"/>
      <c r="K1" s="390"/>
      <c r="L1" s="390"/>
      <c r="M1" s="390"/>
      <c r="N1" s="390"/>
      <c r="O1" s="391"/>
      <c r="P1" s="391"/>
      <c r="Q1" s="391"/>
      <c r="R1" s="391"/>
      <c r="S1" s="391"/>
      <c r="T1" s="391"/>
      <c r="U1" s="391"/>
      <c r="V1" s="391"/>
      <c r="W1" s="391"/>
      <c r="X1" s="391"/>
      <c r="Y1" s="391"/>
      <c r="Z1" s="391"/>
      <c r="AA1" s="391"/>
      <c r="AB1" s="391"/>
      <c r="AC1" s="391"/>
      <c r="AD1" s="391"/>
      <c r="AE1" s="391"/>
      <c r="AF1" s="391"/>
      <c r="AG1" s="391"/>
      <c r="AH1" s="391"/>
      <c r="AI1" s="391"/>
      <c r="AJ1" s="391"/>
      <c r="AK1" s="391"/>
      <c r="AL1" s="391"/>
      <c r="AM1" s="391"/>
      <c r="AN1" s="391"/>
      <c r="AO1" s="391"/>
      <c r="AP1" s="391"/>
      <c r="AQ1" s="391"/>
      <c r="AR1" s="391"/>
      <c r="AS1" s="391"/>
      <c r="AT1" s="391"/>
      <c r="AU1" s="391"/>
      <c r="AV1" s="391"/>
      <c r="AW1" s="391"/>
      <c r="AX1" s="391"/>
      <c r="AY1" s="391"/>
      <c r="AZ1" s="391"/>
      <c r="BA1" s="391"/>
      <c r="BB1" s="391"/>
      <c r="BC1" s="391"/>
      <c r="BD1" s="391"/>
      <c r="BE1" s="391"/>
      <c r="BF1" s="391"/>
      <c r="BG1" s="391"/>
      <c r="BH1" s="391"/>
      <c r="BI1" s="391"/>
      <c r="BJ1" s="391"/>
      <c r="BK1" s="391"/>
      <c r="BL1" s="391"/>
      <c r="BM1" s="391"/>
      <c r="BN1" s="391"/>
      <c r="BO1" s="391"/>
      <c r="BP1" s="391"/>
      <c r="BQ1" s="391"/>
      <c r="BR1" s="391"/>
      <c r="BS1" s="391"/>
      <c r="BT1" s="391"/>
    </row>
    <row r="2" spans="1:72" s="73" customFormat="1" ht="17.25" customHeight="1" x14ac:dyDescent="0.25">
      <c r="A2" s="552"/>
      <c r="B2" s="555"/>
      <c r="C2" s="392" t="s">
        <v>676</v>
      </c>
      <c r="D2" s="393" t="s">
        <v>0</v>
      </c>
      <c r="E2" s="394" t="s">
        <v>415</v>
      </c>
      <c r="F2" s="390"/>
      <c r="G2" s="390"/>
      <c r="H2" s="390"/>
      <c r="I2" s="390"/>
      <c r="J2" s="390"/>
      <c r="K2" s="390"/>
      <c r="L2" s="390"/>
      <c r="M2" s="390"/>
      <c r="N2" s="390"/>
      <c r="O2" s="391"/>
      <c r="P2" s="391"/>
      <c r="Q2" s="391"/>
      <c r="R2" s="391"/>
      <c r="S2" s="391"/>
      <c r="T2" s="391"/>
      <c r="U2" s="391"/>
      <c r="V2" s="391"/>
      <c r="W2" s="391"/>
      <c r="X2" s="391"/>
      <c r="Y2" s="391"/>
      <c r="Z2" s="391"/>
      <c r="AA2" s="391"/>
      <c r="AB2" s="391"/>
      <c r="AC2" s="391"/>
      <c r="AD2" s="391"/>
      <c r="AE2" s="391"/>
      <c r="AF2" s="391"/>
      <c r="AG2" s="391"/>
      <c r="AH2" s="391"/>
      <c r="AI2" s="391"/>
      <c r="AJ2" s="391"/>
      <c r="AK2" s="391"/>
      <c r="AL2" s="391"/>
      <c r="AM2" s="391"/>
      <c r="AN2" s="391"/>
      <c r="AO2" s="391"/>
      <c r="AP2" s="391"/>
      <c r="AQ2" s="391"/>
      <c r="AR2" s="391"/>
      <c r="AS2" s="391"/>
      <c r="AT2" s="391"/>
      <c r="AU2" s="391"/>
      <c r="AV2" s="391"/>
      <c r="AW2" s="391"/>
      <c r="AX2" s="391"/>
      <c r="AY2" s="391"/>
      <c r="AZ2" s="391"/>
      <c r="BA2" s="391"/>
      <c r="BB2" s="391"/>
      <c r="BC2" s="391"/>
      <c r="BD2" s="391"/>
      <c r="BE2" s="391"/>
      <c r="BF2" s="391"/>
      <c r="BG2" s="391"/>
      <c r="BH2" s="391"/>
      <c r="BI2" s="391"/>
      <c r="BJ2" s="391"/>
      <c r="BK2" s="391"/>
      <c r="BL2" s="391"/>
      <c r="BM2" s="391"/>
      <c r="BN2" s="391"/>
      <c r="BO2" s="391"/>
      <c r="BP2" s="391"/>
      <c r="BQ2" s="391"/>
      <c r="BR2" s="391"/>
      <c r="BS2" s="391"/>
      <c r="BT2" s="391"/>
    </row>
    <row r="3" spans="1:72" s="74" customFormat="1" ht="17.25" customHeight="1" thickBot="1" x14ac:dyDescent="0.3">
      <c r="A3" s="553"/>
      <c r="B3" s="556"/>
      <c r="C3" s="395"/>
      <c r="D3" s="396"/>
      <c r="E3" s="397"/>
      <c r="F3" s="398"/>
      <c r="G3" s="398"/>
      <c r="H3" s="398"/>
      <c r="I3" s="398"/>
      <c r="J3" s="398"/>
      <c r="K3" s="398"/>
      <c r="L3" s="398"/>
      <c r="M3" s="398"/>
      <c r="N3" s="398"/>
      <c r="O3" s="399"/>
      <c r="P3" s="399"/>
      <c r="Q3" s="399"/>
      <c r="R3" s="399"/>
      <c r="S3" s="399"/>
      <c r="T3" s="399"/>
      <c r="U3" s="399"/>
      <c r="V3" s="399"/>
      <c r="W3" s="399"/>
      <c r="X3" s="399"/>
      <c r="Y3" s="399"/>
      <c r="Z3" s="399"/>
      <c r="AA3" s="399"/>
      <c r="AB3" s="399"/>
      <c r="AC3" s="399"/>
      <c r="AD3" s="399"/>
      <c r="AE3" s="399"/>
      <c r="AF3" s="399"/>
      <c r="AG3" s="399"/>
      <c r="AH3" s="399"/>
      <c r="AI3" s="399"/>
      <c r="AJ3" s="399"/>
      <c r="AK3" s="399"/>
      <c r="AL3" s="399"/>
      <c r="AM3" s="399"/>
      <c r="AN3" s="399"/>
      <c r="AO3" s="399"/>
      <c r="AP3" s="399"/>
      <c r="AQ3" s="399"/>
      <c r="AR3" s="399"/>
      <c r="AS3" s="399"/>
      <c r="AT3" s="399"/>
      <c r="AU3" s="399"/>
      <c r="AV3" s="399"/>
      <c r="AW3" s="399"/>
      <c r="AX3" s="399"/>
      <c r="AY3" s="399"/>
      <c r="AZ3" s="399"/>
      <c r="BA3" s="399"/>
      <c r="BB3" s="399"/>
      <c r="BC3" s="399"/>
      <c r="BD3" s="399"/>
      <c r="BE3" s="399"/>
      <c r="BF3" s="399"/>
      <c r="BG3" s="399"/>
      <c r="BH3" s="399"/>
      <c r="BI3" s="399"/>
      <c r="BJ3" s="399"/>
      <c r="BK3" s="399"/>
      <c r="BL3" s="399"/>
      <c r="BM3" s="399"/>
      <c r="BN3" s="399"/>
      <c r="BO3" s="399"/>
      <c r="BP3" s="399"/>
      <c r="BQ3" s="399"/>
      <c r="BR3" s="399"/>
      <c r="BS3" s="399"/>
      <c r="BT3" s="399"/>
    </row>
    <row r="4" spans="1:72" s="73" customFormat="1" ht="17.25" customHeight="1" thickTop="1" x14ac:dyDescent="0.25">
      <c r="A4" s="75">
        <v>1001</v>
      </c>
      <c r="B4" s="332" t="s">
        <v>416</v>
      </c>
      <c r="C4" s="400" t="s">
        <v>677</v>
      </c>
      <c r="D4" s="401">
        <v>66181500</v>
      </c>
      <c r="E4" s="402" t="s">
        <v>417</v>
      </c>
      <c r="F4" s="541" t="s">
        <v>678</v>
      </c>
      <c r="G4" s="542"/>
      <c r="H4" s="542"/>
      <c r="I4" s="542"/>
      <c r="J4" s="542"/>
      <c r="K4" s="542"/>
      <c r="L4" s="542"/>
      <c r="M4" s="542"/>
      <c r="N4" s="542"/>
      <c r="O4" s="391"/>
      <c r="P4" s="391"/>
      <c r="Q4" s="391"/>
      <c r="R4" s="391"/>
      <c r="S4" s="391"/>
      <c r="T4" s="391"/>
      <c r="U4" s="391"/>
      <c r="V4" s="391"/>
      <c r="W4" s="391"/>
      <c r="X4" s="391"/>
      <c r="Y4" s="391"/>
      <c r="Z4" s="391"/>
      <c r="AA4" s="391"/>
      <c r="AB4" s="391"/>
      <c r="AC4" s="391"/>
      <c r="AD4" s="391"/>
      <c r="AE4" s="391"/>
      <c r="AF4" s="391"/>
      <c r="AG4" s="391"/>
      <c r="AH4" s="391"/>
      <c r="AI4" s="391"/>
      <c r="AJ4" s="391"/>
      <c r="AK4" s="391"/>
      <c r="AL4" s="391"/>
      <c r="AM4" s="391"/>
      <c r="AN4" s="391"/>
      <c r="AO4" s="391"/>
      <c r="AP4" s="391"/>
      <c r="AQ4" s="391"/>
      <c r="AR4" s="391"/>
      <c r="AS4" s="391"/>
      <c r="AT4" s="391"/>
      <c r="AU4" s="391"/>
      <c r="AV4" s="391"/>
      <c r="AW4" s="391"/>
      <c r="AX4" s="391"/>
      <c r="AY4" s="391"/>
      <c r="AZ4" s="391"/>
      <c r="BA4" s="391"/>
      <c r="BB4" s="391"/>
      <c r="BC4" s="391"/>
      <c r="BD4" s="391"/>
      <c r="BE4" s="391"/>
      <c r="BF4" s="391"/>
      <c r="BG4" s="391"/>
      <c r="BH4" s="391"/>
      <c r="BI4" s="391"/>
      <c r="BJ4" s="391"/>
      <c r="BK4" s="391"/>
      <c r="BL4" s="391"/>
      <c r="BM4" s="391"/>
      <c r="BN4" s="391"/>
      <c r="BO4" s="391"/>
      <c r="BP4" s="391"/>
      <c r="BQ4" s="391"/>
      <c r="BR4" s="391"/>
      <c r="BS4" s="391"/>
      <c r="BT4" s="391"/>
    </row>
    <row r="5" spans="1:72" s="77" customFormat="1" ht="27" customHeight="1" x14ac:dyDescent="0.25">
      <c r="A5" s="76">
        <v>1012</v>
      </c>
      <c r="B5" s="333" t="s">
        <v>418</v>
      </c>
      <c r="C5" s="403" t="s">
        <v>679</v>
      </c>
      <c r="D5" s="404" t="s">
        <v>419</v>
      </c>
      <c r="E5" s="405" t="s">
        <v>417</v>
      </c>
      <c r="F5" s="541" t="s">
        <v>680</v>
      </c>
      <c r="G5" s="542"/>
      <c r="H5" s="542"/>
      <c r="I5" s="542"/>
      <c r="J5" s="542"/>
      <c r="K5" s="542"/>
      <c r="L5" s="542"/>
      <c r="M5" s="542"/>
      <c r="N5" s="542"/>
      <c r="O5" s="406"/>
      <c r="P5" s="406"/>
      <c r="Q5" s="406"/>
      <c r="R5" s="406"/>
      <c r="S5" s="406"/>
      <c r="T5" s="406"/>
      <c r="U5" s="406"/>
      <c r="V5" s="406"/>
      <c r="W5" s="406"/>
      <c r="X5" s="406"/>
      <c r="Y5" s="406"/>
      <c r="Z5" s="406"/>
      <c r="AA5" s="406"/>
      <c r="AB5" s="406"/>
      <c r="AC5" s="406"/>
      <c r="AD5" s="406"/>
      <c r="AE5" s="406"/>
      <c r="AF5" s="406"/>
      <c r="AG5" s="406"/>
      <c r="AH5" s="406"/>
      <c r="AI5" s="406"/>
      <c r="AJ5" s="406"/>
      <c r="AK5" s="406"/>
      <c r="AL5" s="406"/>
      <c r="AM5" s="406"/>
      <c r="AN5" s="406"/>
      <c r="AO5" s="406"/>
      <c r="AP5" s="406"/>
      <c r="AQ5" s="406"/>
      <c r="AR5" s="406"/>
      <c r="AS5" s="406"/>
      <c r="AT5" s="406"/>
      <c r="AU5" s="406"/>
      <c r="AV5" s="406"/>
      <c r="AW5" s="406"/>
      <c r="AX5" s="406"/>
      <c r="AY5" s="406"/>
      <c r="AZ5" s="406"/>
      <c r="BA5" s="406"/>
      <c r="BB5" s="406"/>
      <c r="BC5" s="406"/>
      <c r="BD5" s="406"/>
      <c r="BE5" s="406"/>
      <c r="BF5" s="406"/>
      <c r="BG5" s="406"/>
      <c r="BH5" s="406"/>
      <c r="BI5" s="406"/>
      <c r="BJ5" s="406"/>
      <c r="BK5" s="406"/>
      <c r="BL5" s="406"/>
      <c r="BM5" s="406"/>
      <c r="BN5" s="406"/>
      <c r="BO5" s="406"/>
      <c r="BP5" s="406"/>
      <c r="BQ5" s="406"/>
      <c r="BR5" s="406"/>
      <c r="BS5" s="406"/>
      <c r="BT5" s="406"/>
    </row>
    <row r="6" spans="1:72" s="77" customFormat="1" ht="27.75" customHeight="1" x14ac:dyDescent="0.25">
      <c r="A6" s="76">
        <v>1015</v>
      </c>
      <c r="B6" s="333" t="s">
        <v>420</v>
      </c>
      <c r="C6" s="407" t="s">
        <v>681</v>
      </c>
      <c r="D6" s="404" t="s">
        <v>421</v>
      </c>
      <c r="E6" s="405" t="s">
        <v>417</v>
      </c>
      <c r="F6" s="541" t="s">
        <v>682</v>
      </c>
      <c r="G6" s="542"/>
      <c r="H6" s="542"/>
      <c r="I6" s="542"/>
      <c r="J6" s="542"/>
      <c r="K6" s="542"/>
      <c r="L6" s="542"/>
      <c r="M6" s="542"/>
      <c r="N6" s="542"/>
      <c r="O6" s="406"/>
      <c r="P6" s="406"/>
      <c r="Q6" s="406"/>
      <c r="R6" s="406"/>
      <c r="S6" s="406"/>
      <c r="T6" s="406"/>
      <c r="U6" s="406"/>
      <c r="V6" s="406"/>
      <c r="W6" s="406"/>
      <c r="X6" s="406"/>
      <c r="Y6" s="406"/>
      <c r="Z6" s="406"/>
      <c r="AA6" s="406"/>
      <c r="AB6" s="406"/>
      <c r="AC6" s="406"/>
      <c r="AD6" s="406"/>
      <c r="AE6" s="406"/>
      <c r="AF6" s="406"/>
      <c r="AG6" s="406"/>
      <c r="AH6" s="406"/>
      <c r="AI6" s="406"/>
      <c r="AJ6" s="406"/>
      <c r="AK6" s="406"/>
      <c r="AL6" s="406"/>
      <c r="AM6" s="406"/>
      <c r="AN6" s="406"/>
      <c r="AO6" s="406"/>
      <c r="AP6" s="406"/>
      <c r="AQ6" s="406"/>
      <c r="AR6" s="406"/>
      <c r="AS6" s="406"/>
      <c r="AT6" s="406"/>
      <c r="AU6" s="406"/>
      <c r="AV6" s="406"/>
      <c r="AW6" s="406"/>
      <c r="AX6" s="406"/>
      <c r="AY6" s="406"/>
      <c r="AZ6" s="406"/>
      <c r="BA6" s="406"/>
      <c r="BB6" s="406"/>
      <c r="BC6" s="406"/>
      <c r="BD6" s="406"/>
      <c r="BE6" s="406"/>
      <c r="BF6" s="406"/>
      <c r="BG6" s="406"/>
      <c r="BH6" s="406"/>
      <c r="BI6" s="406"/>
      <c r="BJ6" s="406"/>
      <c r="BK6" s="406"/>
      <c r="BL6" s="406"/>
      <c r="BM6" s="406"/>
      <c r="BN6" s="406"/>
      <c r="BO6" s="406"/>
      <c r="BP6" s="406"/>
      <c r="BQ6" s="406"/>
      <c r="BR6" s="406"/>
      <c r="BS6" s="406"/>
      <c r="BT6" s="406"/>
    </row>
    <row r="7" spans="1:72" s="77" customFormat="1" ht="35.25" customHeight="1" x14ac:dyDescent="0.25">
      <c r="A7" s="76">
        <v>1016</v>
      </c>
      <c r="B7" s="333" t="s">
        <v>422</v>
      </c>
      <c r="C7" s="408" t="s">
        <v>683</v>
      </c>
      <c r="D7" s="409">
        <v>47921374</v>
      </c>
      <c r="E7" s="410" t="s">
        <v>423</v>
      </c>
      <c r="F7" s="559" t="s">
        <v>684</v>
      </c>
      <c r="G7" s="560"/>
      <c r="H7" s="560"/>
      <c r="I7" s="560"/>
      <c r="J7" s="560"/>
      <c r="K7" s="560"/>
      <c r="L7" s="560"/>
      <c r="M7" s="560"/>
      <c r="N7" s="560"/>
      <c r="O7" s="406"/>
      <c r="P7" s="406"/>
      <c r="Q7" s="406"/>
      <c r="R7" s="406"/>
      <c r="S7" s="406"/>
      <c r="T7" s="406"/>
      <c r="U7" s="406"/>
      <c r="V7" s="406"/>
      <c r="W7" s="406"/>
      <c r="X7" s="406"/>
      <c r="Y7" s="406"/>
      <c r="Z7" s="406"/>
      <c r="AA7" s="406"/>
      <c r="AB7" s="406"/>
      <c r="AC7" s="406"/>
      <c r="AD7" s="406"/>
      <c r="AE7" s="406"/>
      <c r="AF7" s="406"/>
      <c r="AG7" s="406"/>
      <c r="AH7" s="406"/>
      <c r="AI7" s="406"/>
      <c r="AJ7" s="406"/>
      <c r="AK7" s="406"/>
      <c r="AL7" s="406"/>
      <c r="AM7" s="406"/>
      <c r="AN7" s="406"/>
      <c r="AO7" s="406"/>
      <c r="AP7" s="406"/>
      <c r="AQ7" s="406"/>
      <c r="AR7" s="406"/>
      <c r="AS7" s="406"/>
      <c r="AT7" s="406"/>
      <c r="AU7" s="406"/>
      <c r="AV7" s="406"/>
      <c r="AW7" s="406"/>
      <c r="AX7" s="406"/>
      <c r="AY7" s="406"/>
      <c r="AZ7" s="406"/>
      <c r="BA7" s="406"/>
      <c r="BB7" s="406"/>
      <c r="BC7" s="406"/>
      <c r="BD7" s="406"/>
      <c r="BE7" s="406"/>
      <c r="BF7" s="406"/>
      <c r="BG7" s="406"/>
      <c r="BH7" s="406"/>
      <c r="BI7" s="406"/>
      <c r="BJ7" s="406"/>
      <c r="BK7" s="406"/>
      <c r="BL7" s="406"/>
      <c r="BM7" s="406"/>
      <c r="BN7" s="406"/>
      <c r="BO7" s="406"/>
      <c r="BP7" s="406"/>
      <c r="BQ7" s="406"/>
      <c r="BR7" s="406"/>
      <c r="BS7" s="406"/>
      <c r="BT7" s="406"/>
    </row>
    <row r="8" spans="1:72" s="77" customFormat="1" ht="29.25" customHeight="1" x14ac:dyDescent="0.25">
      <c r="A8" s="76">
        <v>1017</v>
      </c>
      <c r="B8" s="333" t="s">
        <v>424</v>
      </c>
      <c r="C8" s="408" t="s">
        <v>685</v>
      </c>
      <c r="D8" s="411">
        <v>47922265</v>
      </c>
      <c r="E8" s="412" t="s">
        <v>423</v>
      </c>
      <c r="F8" s="541" t="s">
        <v>686</v>
      </c>
      <c r="G8" s="542"/>
      <c r="H8" s="542"/>
      <c r="I8" s="542"/>
      <c r="J8" s="542"/>
      <c r="K8" s="542"/>
      <c r="L8" s="542"/>
      <c r="M8" s="542"/>
      <c r="N8" s="542"/>
      <c r="O8" s="406"/>
      <c r="P8" s="406"/>
      <c r="Q8" s="406"/>
      <c r="R8" s="406"/>
      <c r="S8" s="406"/>
      <c r="T8" s="406"/>
      <c r="U8" s="406"/>
      <c r="V8" s="406"/>
      <c r="W8" s="406"/>
      <c r="X8" s="406"/>
      <c r="Y8" s="406"/>
      <c r="Z8" s="406"/>
      <c r="AA8" s="406"/>
      <c r="AB8" s="406"/>
      <c r="AC8" s="406"/>
      <c r="AD8" s="406"/>
      <c r="AE8" s="406"/>
      <c r="AF8" s="406"/>
      <c r="AG8" s="406"/>
      <c r="AH8" s="406"/>
      <c r="AI8" s="406"/>
      <c r="AJ8" s="406"/>
      <c r="AK8" s="406"/>
      <c r="AL8" s="406"/>
      <c r="AM8" s="406"/>
      <c r="AN8" s="406"/>
      <c r="AO8" s="406"/>
      <c r="AP8" s="406"/>
      <c r="AQ8" s="406"/>
      <c r="AR8" s="406"/>
      <c r="AS8" s="406"/>
      <c r="AT8" s="406"/>
      <c r="AU8" s="406"/>
      <c r="AV8" s="406"/>
      <c r="AW8" s="406"/>
      <c r="AX8" s="406"/>
      <c r="AY8" s="406"/>
      <c r="AZ8" s="406"/>
      <c r="BA8" s="406"/>
      <c r="BB8" s="406"/>
      <c r="BC8" s="406"/>
      <c r="BD8" s="406"/>
      <c r="BE8" s="406"/>
      <c r="BF8" s="406"/>
      <c r="BG8" s="406"/>
      <c r="BH8" s="406"/>
      <c r="BI8" s="406"/>
      <c r="BJ8" s="406"/>
      <c r="BK8" s="406"/>
      <c r="BL8" s="406"/>
      <c r="BM8" s="406"/>
      <c r="BN8" s="406"/>
      <c r="BO8" s="406"/>
      <c r="BP8" s="406"/>
      <c r="BQ8" s="406"/>
      <c r="BR8" s="406"/>
      <c r="BS8" s="406"/>
      <c r="BT8" s="406"/>
    </row>
    <row r="9" spans="1:72" s="77" customFormat="1" ht="30.75" customHeight="1" x14ac:dyDescent="0.25">
      <c r="A9" s="76">
        <v>1022</v>
      </c>
      <c r="B9" s="333" t="s">
        <v>425</v>
      </c>
      <c r="C9" s="407" t="s">
        <v>426</v>
      </c>
      <c r="D9" s="413">
        <v>70626561</v>
      </c>
      <c r="E9" s="412" t="s">
        <v>427</v>
      </c>
      <c r="F9" s="543"/>
      <c r="G9" s="544"/>
      <c r="H9" s="544"/>
      <c r="I9" s="544"/>
      <c r="J9" s="544"/>
      <c r="K9" s="544"/>
      <c r="L9" s="544"/>
      <c r="M9" s="544"/>
      <c r="N9" s="544"/>
      <c r="O9" s="406"/>
      <c r="P9" s="406"/>
      <c r="Q9" s="406"/>
      <c r="R9" s="406"/>
      <c r="S9" s="406"/>
      <c r="T9" s="406"/>
      <c r="U9" s="406"/>
      <c r="V9" s="406"/>
      <c r="W9" s="406"/>
      <c r="X9" s="406"/>
      <c r="Y9" s="406"/>
      <c r="Z9" s="406"/>
      <c r="AA9" s="406"/>
      <c r="AB9" s="406"/>
      <c r="AC9" s="406"/>
      <c r="AD9" s="406"/>
      <c r="AE9" s="406"/>
      <c r="AF9" s="406"/>
      <c r="AG9" s="406"/>
      <c r="AH9" s="406"/>
      <c r="AI9" s="406"/>
      <c r="AJ9" s="406"/>
      <c r="AK9" s="406"/>
      <c r="AL9" s="406"/>
      <c r="AM9" s="406"/>
      <c r="AN9" s="406"/>
      <c r="AO9" s="406"/>
      <c r="AP9" s="406"/>
      <c r="AQ9" s="406"/>
      <c r="AR9" s="406"/>
      <c r="AS9" s="406"/>
      <c r="AT9" s="406"/>
      <c r="AU9" s="406"/>
      <c r="AV9" s="406"/>
      <c r="AW9" s="406"/>
      <c r="AX9" s="406"/>
      <c r="AY9" s="406"/>
      <c r="AZ9" s="406"/>
      <c r="BA9" s="406"/>
      <c r="BB9" s="406"/>
      <c r="BC9" s="406"/>
      <c r="BD9" s="406"/>
      <c r="BE9" s="406"/>
      <c r="BF9" s="406"/>
      <c r="BG9" s="406"/>
      <c r="BH9" s="406"/>
      <c r="BI9" s="406"/>
      <c r="BJ9" s="406"/>
      <c r="BK9" s="406"/>
      <c r="BL9" s="406"/>
      <c r="BM9" s="406"/>
      <c r="BN9" s="406"/>
      <c r="BO9" s="406"/>
      <c r="BP9" s="406"/>
      <c r="BQ9" s="406"/>
      <c r="BR9" s="406"/>
      <c r="BS9" s="406"/>
      <c r="BT9" s="406"/>
    </row>
    <row r="10" spans="1:72" s="77" customFormat="1" ht="29.25" customHeight="1" x14ac:dyDescent="0.25">
      <c r="A10" s="76">
        <v>1024</v>
      </c>
      <c r="B10" s="333" t="s">
        <v>428</v>
      </c>
      <c r="C10" s="407" t="s">
        <v>687</v>
      </c>
      <c r="D10" s="413">
        <v>60341777</v>
      </c>
      <c r="E10" s="412" t="s">
        <v>427</v>
      </c>
      <c r="F10" s="541" t="s">
        <v>688</v>
      </c>
      <c r="G10" s="542"/>
      <c r="H10" s="542"/>
      <c r="I10" s="542"/>
      <c r="J10" s="542"/>
      <c r="K10" s="542"/>
      <c r="L10" s="542"/>
      <c r="M10" s="542"/>
      <c r="N10" s="542"/>
      <c r="O10" s="406"/>
      <c r="P10" s="406"/>
      <c r="Q10" s="406"/>
      <c r="R10" s="406"/>
      <c r="S10" s="406"/>
      <c r="T10" s="406"/>
      <c r="U10" s="406"/>
      <c r="V10" s="406"/>
      <c r="W10" s="406"/>
      <c r="X10" s="406"/>
      <c r="Y10" s="406"/>
      <c r="Z10" s="406"/>
      <c r="AA10" s="406"/>
      <c r="AB10" s="406"/>
      <c r="AC10" s="406"/>
      <c r="AD10" s="406"/>
      <c r="AE10" s="406"/>
      <c r="AF10" s="406"/>
      <c r="AG10" s="406"/>
      <c r="AH10" s="406"/>
      <c r="AI10" s="406"/>
      <c r="AJ10" s="406"/>
      <c r="AK10" s="406"/>
      <c r="AL10" s="406"/>
      <c r="AM10" s="406"/>
      <c r="AN10" s="406"/>
      <c r="AO10" s="406"/>
      <c r="AP10" s="406"/>
      <c r="AQ10" s="406"/>
      <c r="AR10" s="406"/>
      <c r="AS10" s="406"/>
      <c r="AT10" s="406"/>
      <c r="AU10" s="406"/>
      <c r="AV10" s="406"/>
      <c r="AW10" s="406"/>
      <c r="AX10" s="406"/>
      <c r="AY10" s="406"/>
      <c r="AZ10" s="406"/>
      <c r="BA10" s="406"/>
      <c r="BB10" s="406"/>
      <c r="BC10" s="406"/>
      <c r="BD10" s="406"/>
      <c r="BE10" s="406"/>
      <c r="BF10" s="406"/>
      <c r="BG10" s="406"/>
      <c r="BH10" s="406"/>
      <c r="BI10" s="406"/>
      <c r="BJ10" s="406"/>
      <c r="BK10" s="406"/>
      <c r="BL10" s="406"/>
      <c r="BM10" s="406"/>
      <c r="BN10" s="406"/>
      <c r="BO10" s="406"/>
      <c r="BP10" s="406"/>
      <c r="BQ10" s="406"/>
      <c r="BR10" s="406"/>
      <c r="BS10" s="406"/>
      <c r="BT10" s="406"/>
    </row>
    <row r="11" spans="1:72" s="77" customFormat="1" ht="30" customHeight="1" x14ac:dyDescent="0.25">
      <c r="A11" s="76">
        <v>1025</v>
      </c>
      <c r="B11" s="333" t="s">
        <v>429</v>
      </c>
      <c r="C11" s="408" t="s">
        <v>689</v>
      </c>
      <c r="D11" s="411">
        <v>68911921</v>
      </c>
      <c r="E11" s="412" t="s">
        <v>430</v>
      </c>
      <c r="F11" s="541" t="s">
        <v>690</v>
      </c>
      <c r="G11" s="542"/>
      <c r="H11" s="542"/>
      <c r="I11" s="542"/>
      <c r="J11" s="542"/>
      <c r="K11" s="542"/>
      <c r="L11" s="542"/>
      <c r="M11" s="542"/>
      <c r="N11" s="542"/>
      <c r="O11" s="406"/>
      <c r="P11" s="406"/>
      <c r="Q11" s="406"/>
      <c r="R11" s="406"/>
      <c r="S11" s="406"/>
      <c r="T11" s="406"/>
      <c r="U11" s="406"/>
      <c r="V11" s="406"/>
      <c r="W11" s="406"/>
      <c r="X11" s="406"/>
      <c r="Y11" s="406"/>
      <c r="Z11" s="406"/>
      <c r="AA11" s="406"/>
      <c r="AB11" s="406"/>
      <c r="AC11" s="406"/>
      <c r="AD11" s="406"/>
      <c r="AE11" s="406"/>
      <c r="AF11" s="406"/>
      <c r="AG11" s="406"/>
      <c r="AH11" s="406"/>
      <c r="AI11" s="406"/>
      <c r="AJ11" s="406"/>
      <c r="AK11" s="406"/>
      <c r="AL11" s="406"/>
      <c r="AM11" s="406"/>
      <c r="AN11" s="406"/>
      <c r="AO11" s="406"/>
      <c r="AP11" s="406"/>
      <c r="AQ11" s="406"/>
      <c r="AR11" s="406"/>
      <c r="AS11" s="406"/>
      <c r="AT11" s="406"/>
      <c r="AU11" s="406"/>
      <c r="AV11" s="406"/>
      <c r="AW11" s="406"/>
      <c r="AX11" s="406"/>
      <c r="AY11" s="406"/>
      <c r="AZ11" s="406"/>
      <c r="BA11" s="406"/>
      <c r="BB11" s="406"/>
      <c r="BC11" s="406"/>
      <c r="BD11" s="406"/>
      <c r="BE11" s="406"/>
      <c r="BF11" s="406"/>
      <c r="BG11" s="406"/>
      <c r="BH11" s="406"/>
      <c r="BI11" s="406"/>
      <c r="BJ11" s="406"/>
      <c r="BK11" s="406"/>
      <c r="BL11" s="406"/>
      <c r="BM11" s="406"/>
      <c r="BN11" s="406"/>
      <c r="BO11" s="406"/>
      <c r="BP11" s="406"/>
      <c r="BQ11" s="406"/>
      <c r="BR11" s="406"/>
      <c r="BS11" s="406"/>
      <c r="BT11" s="406"/>
    </row>
    <row r="12" spans="1:72" s="77" customFormat="1" ht="29.25" customHeight="1" x14ac:dyDescent="0.25">
      <c r="A12" s="76">
        <v>1026</v>
      </c>
      <c r="B12" s="333" t="s">
        <v>431</v>
      </c>
      <c r="C12" s="408" t="s">
        <v>432</v>
      </c>
      <c r="D12" s="411">
        <v>68911947</v>
      </c>
      <c r="E12" s="412" t="s">
        <v>430</v>
      </c>
      <c r="F12" s="543"/>
      <c r="G12" s="544"/>
      <c r="H12" s="544"/>
      <c r="I12" s="544"/>
      <c r="J12" s="544"/>
      <c r="K12" s="544"/>
      <c r="L12" s="544"/>
      <c r="M12" s="544"/>
      <c r="N12" s="544"/>
      <c r="O12" s="406"/>
      <c r="P12" s="406"/>
      <c r="Q12" s="406"/>
      <c r="R12" s="406"/>
      <c r="S12" s="406"/>
      <c r="T12" s="406"/>
      <c r="U12" s="406"/>
      <c r="V12" s="406"/>
      <c r="W12" s="406"/>
      <c r="X12" s="406"/>
      <c r="Y12" s="406"/>
      <c r="Z12" s="406"/>
      <c r="AA12" s="406"/>
      <c r="AB12" s="406"/>
      <c r="AC12" s="406"/>
      <c r="AD12" s="406"/>
      <c r="AE12" s="406"/>
      <c r="AF12" s="406"/>
      <c r="AG12" s="406"/>
      <c r="AH12" s="406"/>
      <c r="AI12" s="406"/>
      <c r="AJ12" s="406"/>
      <c r="AK12" s="406"/>
      <c r="AL12" s="406"/>
      <c r="AM12" s="406"/>
      <c r="AN12" s="406"/>
      <c r="AO12" s="406"/>
      <c r="AP12" s="406"/>
      <c r="AQ12" s="406"/>
      <c r="AR12" s="406"/>
      <c r="AS12" s="406"/>
      <c r="AT12" s="406"/>
      <c r="AU12" s="406"/>
      <c r="AV12" s="406"/>
      <c r="AW12" s="406"/>
      <c r="AX12" s="406"/>
      <c r="AY12" s="406"/>
      <c r="AZ12" s="406"/>
      <c r="BA12" s="406"/>
      <c r="BB12" s="406"/>
      <c r="BC12" s="406"/>
      <c r="BD12" s="406"/>
      <c r="BE12" s="406"/>
      <c r="BF12" s="406"/>
      <c r="BG12" s="406"/>
      <c r="BH12" s="406"/>
      <c r="BI12" s="406"/>
      <c r="BJ12" s="406"/>
      <c r="BK12" s="406"/>
      <c r="BL12" s="406"/>
      <c r="BM12" s="406"/>
      <c r="BN12" s="406"/>
      <c r="BO12" s="406"/>
      <c r="BP12" s="406"/>
      <c r="BQ12" s="406"/>
      <c r="BR12" s="406"/>
      <c r="BS12" s="406"/>
      <c r="BT12" s="406"/>
    </row>
    <row r="13" spans="1:72" s="77" customFormat="1" ht="31.5" customHeight="1" x14ac:dyDescent="0.25">
      <c r="A13" s="76">
        <v>1032</v>
      </c>
      <c r="B13" s="333" t="s">
        <v>433</v>
      </c>
      <c r="C13" s="407" t="s">
        <v>691</v>
      </c>
      <c r="D13" s="413">
        <v>61989789</v>
      </c>
      <c r="E13" s="412" t="s">
        <v>417</v>
      </c>
      <c r="F13" s="541" t="s">
        <v>692</v>
      </c>
      <c r="G13" s="542"/>
      <c r="H13" s="542"/>
      <c r="I13" s="542"/>
      <c r="J13" s="542"/>
      <c r="K13" s="542"/>
      <c r="L13" s="542"/>
      <c r="M13" s="542"/>
      <c r="N13" s="542"/>
      <c r="O13" s="406"/>
      <c r="P13" s="406"/>
      <c r="Q13" s="406"/>
      <c r="R13" s="406"/>
      <c r="S13" s="406"/>
      <c r="T13" s="406"/>
      <c r="U13" s="406"/>
      <c r="V13" s="406"/>
      <c r="W13" s="406"/>
      <c r="X13" s="406"/>
      <c r="Y13" s="406"/>
      <c r="Z13" s="406"/>
      <c r="AA13" s="406"/>
      <c r="AB13" s="406"/>
      <c r="AC13" s="406"/>
      <c r="AD13" s="406"/>
      <c r="AE13" s="406"/>
      <c r="AF13" s="406"/>
      <c r="AG13" s="406"/>
      <c r="AH13" s="406"/>
      <c r="AI13" s="406"/>
      <c r="AJ13" s="406"/>
      <c r="AK13" s="406"/>
      <c r="AL13" s="406"/>
      <c r="AM13" s="406"/>
      <c r="AN13" s="406"/>
      <c r="AO13" s="406"/>
      <c r="AP13" s="406"/>
      <c r="AQ13" s="406"/>
      <c r="AR13" s="406"/>
      <c r="AS13" s="406"/>
      <c r="AT13" s="406"/>
      <c r="AU13" s="406"/>
      <c r="AV13" s="406"/>
      <c r="AW13" s="406"/>
      <c r="AX13" s="406"/>
      <c r="AY13" s="406"/>
      <c r="AZ13" s="406"/>
      <c r="BA13" s="406"/>
      <c r="BB13" s="406"/>
      <c r="BC13" s="406"/>
      <c r="BD13" s="406"/>
      <c r="BE13" s="406"/>
      <c r="BF13" s="406"/>
      <c r="BG13" s="406"/>
      <c r="BH13" s="406"/>
      <c r="BI13" s="406"/>
      <c r="BJ13" s="406"/>
      <c r="BK13" s="406"/>
      <c r="BL13" s="406"/>
      <c r="BM13" s="406"/>
      <c r="BN13" s="406"/>
      <c r="BO13" s="406"/>
      <c r="BP13" s="406"/>
      <c r="BQ13" s="406"/>
      <c r="BR13" s="406"/>
      <c r="BS13" s="406"/>
      <c r="BT13" s="406"/>
    </row>
    <row r="14" spans="1:72" s="77" customFormat="1" ht="33.75" customHeight="1" x14ac:dyDescent="0.25">
      <c r="A14" s="76">
        <v>1033</v>
      </c>
      <c r="B14" s="333" t="s">
        <v>434</v>
      </c>
      <c r="C14" s="407" t="s">
        <v>435</v>
      </c>
      <c r="D14" s="413">
        <v>61989762</v>
      </c>
      <c r="E14" s="412" t="s">
        <v>417</v>
      </c>
      <c r="F14" s="543"/>
      <c r="G14" s="544"/>
      <c r="H14" s="544"/>
      <c r="I14" s="544"/>
      <c r="J14" s="544"/>
      <c r="K14" s="544"/>
      <c r="L14" s="544"/>
      <c r="M14" s="544"/>
      <c r="N14" s="544"/>
      <c r="O14" s="406"/>
      <c r="P14" s="406"/>
      <c r="Q14" s="406"/>
      <c r="R14" s="406"/>
      <c r="S14" s="406"/>
      <c r="T14" s="406"/>
      <c r="U14" s="406"/>
      <c r="V14" s="406"/>
      <c r="W14" s="406"/>
      <c r="X14" s="406"/>
      <c r="Y14" s="406"/>
      <c r="Z14" s="406"/>
      <c r="AA14" s="406"/>
      <c r="AB14" s="406"/>
      <c r="AC14" s="406"/>
      <c r="AD14" s="406"/>
      <c r="AE14" s="406"/>
      <c r="AF14" s="406"/>
      <c r="AG14" s="406"/>
      <c r="AH14" s="406"/>
      <c r="AI14" s="406"/>
      <c r="AJ14" s="406"/>
      <c r="AK14" s="406"/>
      <c r="AL14" s="406"/>
      <c r="AM14" s="406"/>
      <c r="AN14" s="406"/>
      <c r="AO14" s="406"/>
      <c r="AP14" s="406"/>
      <c r="AQ14" s="406"/>
      <c r="AR14" s="406"/>
      <c r="AS14" s="406"/>
      <c r="AT14" s="406"/>
      <c r="AU14" s="406"/>
      <c r="AV14" s="406"/>
      <c r="AW14" s="406"/>
      <c r="AX14" s="406"/>
      <c r="AY14" s="406"/>
      <c r="AZ14" s="406"/>
      <c r="BA14" s="406"/>
      <c r="BB14" s="406"/>
      <c r="BC14" s="406"/>
      <c r="BD14" s="406"/>
      <c r="BE14" s="406"/>
      <c r="BF14" s="406"/>
      <c r="BG14" s="406"/>
      <c r="BH14" s="406"/>
      <c r="BI14" s="406"/>
      <c r="BJ14" s="406"/>
      <c r="BK14" s="406"/>
      <c r="BL14" s="406"/>
      <c r="BM14" s="406"/>
      <c r="BN14" s="406"/>
      <c r="BO14" s="406"/>
      <c r="BP14" s="406"/>
      <c r="BQ14" s="406"/>
      <c r="BR14" s="406"/>
      <c r="BS14" s="406"/>
      <c r="BT14" s="406"/>
    </row>
    <row r="15" spans="1:72" s="77" customFormat="1" ht="32.25" customHeight="1" x14ac:dyDescent="0.25">
      <c r="A15" s="76">
        <v>1034</v>
      </c>
      <c r="B15" s="333" t="s">
        <v>436</v>
      </c>
      <c r="C15" s="407" t="s">
        <v>693</v>
      </c>
      <c r="D15" s="413">
        <v>61989771</v>
      </c>
      <c r="E15" s="412" t="s">
        <v>417</v>
      </c>
      <c r="F15" s="541" t="s">
        <v>694</v>
      </c>
      <c r="G15" s="542"/>
      <c r="H15" s="542"/>
      <c r="I15" s="542"/>
      <c r="J15" s="542"/>
      <c r="K15" s="542"/>
      <c r="L15" s="542"/>
      <c r="M15" s="542"/>
      <c r="N15" s="542"/>
      <c r="O15" s="406"/>
      <c r="P15" s="406"/>
      <c r="Q15" s="406"/>
      <c r="R15" s="406"/>
      <c r="S15" s="406"/>
      <c r="T15" s="406"/>
      <c r="U15" s="406"/>
      <c r="V15" s="406"/>
      <c r="W15" s="406"/>
      <c r="X15" s="406"/>
      <c r="Y15" s="406"/>
      <c r="Z15" s="406"/>
      <c r="AA15" s="406"/>
      <c r="AB15" s="406"/>
      <c r="AC15" s="406"/>
      <c r="AD15" s="406"/>
      <c r="AE15" s="406"/>
      <c r="AF15" s="406"/>
      <c r="AG15" s="406"/>
      <c r="AH15" s="406"/>
      <c r="AI15" s="406"/>
      <c r="AJ15" s="406"/>
      <c r="AK15" s="406"/>
      <c r="AL15" s="406"/>
      <c r="AM15" s="406"/>
      <c r="AN15" s="406"/>
      <c r="AO15" s="406"/>
      <c r="AP15" s="406"/>
      <c r="AQ15" s="406"/>
      <c r="AR15" s="406"/>
      <c r="AS15" s="406"/>
      <c r="AT15" s="406"/>
      <c r="AU15" s="406"/>
      <c r="AV15" s="406"/>
      <c r="AW15" s="406"/>
      <c r="AX15" s="406"/>
      <c r="AY15" s="406"/>
      <c r="AZ15" s="406"/>
      <c r="BA15" s="406"/>
      <c r="BB15" s="406"/>
      <c r="BC15" s="406"/>
      <c r="BD15" s="406"/>
      <c r="BE15" s="406"/>
      <c r="BF15" s="406"/>
      <c r="BG15" s="406"/>
      <c r="BH15" s="406"/>
      <c r="BI15" s="406"/>
      <c r="BJ15" s="406"/>
      <c r="BK15" s="406"/>
      <c r="BL15" s="406"/>
      <c r="BM15" s="406"/>
      <c r="BN15" s="406"/>
      <c r="BO15" s="406"/>
      <c r="BP15" s="406"/>
      <c r="BQ15" s="406"/>
      <c r="BR15" s="406"/>
      <c r="BS15" s="406"/>
      <c r="BT15" s="406"/>
    </row>
    <row r="16" spans="1:72" s="77" customFormat="1" ht="32.25" customHeight="1" x14ac:dyDescent="0.25">
      <c r="A16" s="76">
        <v>1036</v>
      </c>
      <c r="B16" s="333" t="s">
        <v>437</v>
      </c>
      <c r="C16" s="407" t="s">
        <v>695</v>
      </c>
      <c r="D16" s="411">
        <v>61985988</v>
      </c>
      <c r="E16" s="412" t="s">
        <v>438</v>
      </c>
      <c r="F16" s="541" t="s">
        <v>696</v>
      </c>
      <c r="G16" s="542"/>
      <c r="H16" s="542"/>
      <c r="I16" s="542"/>
      <c r="J16" s="542"/>
      <c r="K16" s="542"/>
      <c r="L16" s="542"/>
      <c r="M16" s="542"/>
      <c r="N16" s="542"/>
      <c r="O16" s="406"/>
      <c r="P16" s="406"/>
      <c r="Q16" s="406"/>
      <c r="R16" s="406"/>
      <c r="S16" s="406"/>
      <c r="T16" s="406"/>
      <c r="U16" s="406"/>
      <c r="V16" s="406"/>
      <c r="W16" s="406"/>
      <c r="X16" s="406"/>
      <c r="Y16" s="406"/>
      <c r="Z16" s="406"/>
      <c r="AA16" s="406"/>
      <c r="AB16" s="406"/>
      <c r="AC16" s="406"/>
      <c r="AD16" s="406"/>
      <c r="AE16" s="406"/>
      <c r="AF16" s="406"/>
      <c r="AG16" s="406"/>
      <c r="AH16" s="406"/>
      <c r="AI16" s="406"/>
      <c r="AJ16" s="406"/>
      <c r="AK16" s="406"/>
      <c r="AL16" s="406"/>
      <c r="AM16" s="406"/>
      <c r="AN16" s="406"/>
      <c r="AO16" s="406"/>
      <c r="AP16" s="406"/>
      <c r="AQ16" s="406"/>
      <c r="AR16" s="406"/>
      <c r="AS16" s="406"/>
      <c r="AT16" s="406"/>
      <c r="AU16" s="406"/>
      <c r="AV16" s="406"/>
      <c r="AW16" s="406"/>
      <c r="AX16" s="406"/>
      <c r="AY16" s="406"/>
      <c r="AZ16" s="406"/>
      <c r="BA16" s="406"/>
      <c r="BB16" s="406"/>
      <c r="BC16" s="406"/>
      <c r="BD16" s="406"/>
      <c r="BE16" s="406"/>
      <c r="BF16" s="406"/>
      <c r="BG16" s="406"/>
      <c r="BH16" s="406"/>
      <c r="BI16" s="406"/>
      <c r="BJ16" s="406"/>
      <c r="BK16" s="406"/>
      <c r="BL16" s="406"/>
      <c r="BM16" s="406"/>
      <c r="BN16" s="406"/>
      <c r="BO16" s="406"/>
      <c r="BP16" s="406"/>
      <c r="BQ16" s="406"/>
      <c r="BR16" s="406"/>
      <c r="BS16" s="406"/>
      <c r="BT16" s="406"/>
    </row>
    <row r="17" spans="1:72" s="77" customFormat="1" ht="30" customHeight="1" x14ac:dyDescent="0.25">
      <c r="A17" s="76">
        <v>1037</v>
      </c>
      <c r="B17" s="333" t="s">
        <v>439</v>
      </c>
      <c r="C17" s="408" t="s">
        <v>697</v>
      </c>
      <c r="D17" s="411">
        <v>49558978</v>
      </c>
      <c r="E17" s="412" t="s">
        <v>438</v>
      </c>
      <c r="F17" s="541" t="s">
        <v>698</v>
      </c>
      <c r="G17" s="542"/>
      <c r="H17" s="542"/>
      <c r="I17" s="542"/>
      <c r="J17" s="542"/>
      <c r="K17" s="542"/>
      <c r="L17" s="542"/>
      <c r="M17" s="542"/>
      <c r="N17" s="542"/>
      <c r="O17" s="406"/>
      <c r="P17" s="406"/>
      <c r="Q17" s="406"/>
      <c r="R17" s="406"/>
      <c r="S17" s="406"/>
      <c r="T17" s="406"/>
      <c r="U17" s="406"/>
      <c r="V17" s="406"/>
      <c r="W17" s="406"/>
      <c r="X17" s="406"/>
      <c r="Y17" s="406"/>
      <c r="Z17" s="406"/>
      <c r="AA17" s="406"/>
      <c r="AB17" s="406"/>
      <c r="AC17" s="406"/>
      <c r="AD17" s="406"/>
      <c r="AE17" s="406"/>
      <c r="AF17" s="406"/>
      <c r="AG17" s="406"/>
      <c r="AH17" s="406"/>
      <c r="AI17" s="406"/>
      <c r="AJ17" s="406"/>
      <c r="AK17" s="406"/>
      <c r="AL17" s="406"/>
      <c r="AM17" s="406"/>
      <c r="AN17" s="406"/>
      <c r="AO17" s="406"/>
      <c r="AP17" s="406"/>
      <c r="AQ17" s="406"/>
      <c r="AR17" s="406"/>
      <c r="AS17" s="406"/>
      <c r="AT17" s="406"/>
      <c r="AU17" s="406"/>
      <c r="AV17" s="406"/>
      <c r="AW17" s="406"/>
      <c r="AX17" s="406"/>
      <c r="AY17" s="406"/>
      <c r="AZ17" s="406"/>
      <c r="BA17" s="406"/>
      <c r="BB17" s="406"/>
      <c r="BC17" s="406"/>
      <c r="BD17" s="406"/>
      <c r="BE17" s="406"/>
      <c r="BF17" s="406"/>
      <c r="BG17" s="406"/>
      <c r="BH17" s="406"/>
      <c r="BI17" s="406"/>
      <c r="BJ17" s="406"/>
      <c r="BK17" s="406"/>
      <c r="BL17" s="406"/>
      <c r="BM17" s="406"/>
      <c r="BN17" s="406"/>
      <c r="BO17" s="406"/>
      <c r="BP17" s="406"/>
      <c r="BQ17" s="406"/>
      <c r="BR17" s="406"/>
      <c r="BS17" s="406"/>
      <c r="BT17" s="406"/>
    </row>
    <row r="18" spans="1:72" s="77" customFormat="1" ht="32.25" customHeight="1" x14ac:dyDescent="0.25">
      <c r="A18" s="76">
        <v>1038</v>
      </c>
      <c r="B18" s="333" t="s">
        <v>440</v>
      </c>
      <c r="C18" s="414" t="s">
        <v>699</v>
      </c>
      <c r="D18" s="411">
        <v>61985953</v>
      </c>
      <c r="E18" s="412" t="s">
        <v>438</v>
      </c>
      <c r="F18" s="541" t="s">
        <v>700</v>
      </c>
      <c r="G18" s="542"/>
      <c r="H18" s="542"/>
      <c r="I18" s="542"/>
      <c r="J18" s="542"/>
      <c r="K18" s="542"/>
      <c r="L18" s="542"/>
      <c r="M18" s="542"/>
      <c r="N18" s="542"/>
      <c r="O18" s="406"/>
      <c r="P18" s="406"/>
      <c r="Q18" s="406"/>
      <c r="R18" s="406"/>
      <c r="S18" s="406"/>
      <c r="T18" s="406"/>
      <c r="U18" s="406"/>
      <c r="V18" s="406"/>
      <c r="W18" s="406"/>
      <c r="X18" s="406"/>
      <c r="Y18" s="406"/>
      <c r="Z18" s="406"/>
      <c r="AA18" s="406"/>
      <c r="AB18" s="406"/>
      <c r="AC18" s="406"/>
      <c r="AD18" s="406"/>
      <c r="AE18" s="406"/>
      <c r="AF18" s="406"/>
      <c r="AG18" s="406"/>
      <c r="AH18" s="406"/>
      <c r="AI18" s="406"/>
      <c r="AJ18" s="406"/>
      <c r="AK18" s="406"/>
      <c r="AL18" s="406"/>
      <c r="AM18" s="406"/>
      <c r="AN18" s="406"/>
      <c r="AO18" s="406"/>
      <c r="AP18" s="406"/>
      <c r="AQ18" s="406"/>
      <c r="AR18" s="406"/>
      <c r="AS18" s="406"/>
      <c r="AT18" s="406"/>
      <c r="AU18" s="406"/>
      <c r="AV18" s="406"/>
      <c r="AW18" s="406"/>
      <c r="AX18" s="406"/>
      <c r="AY18" s="406"/>
      <c r="AZ18" s="406"/>
      <c r="BA18" s="406"/>
      <c r="BB18" s="406"/>
      <c r="BC18" s="406"/>
      <c r="BD18" s="406"/>
      <c r="BE18" s="406"/>
      <c r="BF18" s="406"/>
      <c r="BG18" s="406"/>
      <c r="BH18" s="406"/>
      <c r="BI18" s="406"/>
      <c r="BJ18" s="406"/>
      <c r="BK18" s="406"/>
      <c r="BL18" s="406"/>
      <c r="BM18" s="406"/>
      <c r="BN18" s="406"/>
      <c r="BO18" s="406"/>
      <c r="BP18" s="406"/>
      <c r="BQ18" s="406"/>
      <c r="BR18" s="406"/>
      <c r="BS18" s="406"/>
      <c r="BT18" s="406"/>
    </row>
    <row r="19" spans="1:72" s="78" customFormat="1" ht="29.25" customHeight="1" x14ac:dyDescent="0.25">
      <c r="A19" s="76">
        <v>1040</v>
      </c>
      <c r="B19" s="333" t="s">
        <v>441</v>
      </c>
      <c r="C19" s="407" t="s">
        <v>701</v>
      </c>
      <c r="D19" s="413">
        <v>49589768</v>
      </c>
      <c r="E19" s="412" t="s">
        <v>427</v>
      </c>
      <c r="F19" s="541" t="s">
        <v>702</v>
      </c>
      <c r="G19" s="542"/>
      <c r="H19" s="542"/>
      <c r="I19" s="542"/>
      <c r="J19" s="542"/>
      <c r="K19" s="542"/>
      <c r="L19" s="542"/>
      <c r="M19" s="542"/>
      <c r="N19" s="542"/>
      <c r="O19" s="415"/>
      <c r="P19" s="415"/>
      <c r="Q19" s="415"/>
      <c r="R19" s="415"/>
      <c r="S19" s="415"/>
      <c r="T19" s="415"/>
      <c r="U19" s="415"/>
      <c r="V19" s="415"/>
      <c r="W19" s="415"/>
      <c r="X19" s="415"/>
      <c r="Y19" s="415"/>
      <c r="Z19" s="415"/>
      <c r="AA19" s="415"/>
      <c r="AB19" s="415"/>
      <c r="AC19" s="415"/>
      <c r="AD19" s="415"/>
      <c r="AE19" s="415"/>
      <c r="AF19" s="415"/>
      <c r="AG19" s="415"/>
      <c r="AH19" s="415"/>
      <c r="AI19" s="415"/>
      <c r="AJ19" s="415"/>
      <c r="AK19" s="415"/>
      <c r="AL19" s="415"/>
      <c r="AM19" s="415"/>
      <c r="AN19" s="415"/>
      <c r="AO19" s="415"/>
      <c r="AP19" s="415"/>
      <c r="AQ19" s="415"/>
      <c r="AR19" s="415"/>
      <c r="AS19" s="415"/>
      <c r="AT19" s="415"/>
      <c r="AU19" s="415"/>
      <c r="AV19" s="415"/>
      <c r="AW19" s="415"/>
      <c r="AX19" s="415"/>
      <c r="AY19" s="415"/>
      <c r="AZ19" s="415"/>
      <c r="BA19" s="415"/>
      <c r="BB19" s="415"/>
      <c r="BC19" s="415"/>
      <c r="BD19" s="415"/>
      <c r="BE19" s="415"/>
      <c r="BF19" s="415"/>
      <c r="BG19" s="415"/>
      <c r="BH19" s="415"/>
      <c r="BI19" s="415"/>
      <c r="BJ19" s="415"/>
      <c r="BK19" s="415"/>
      <c r="BL19" s="415"/>
      <c r="BM19" s="415"/>
      <c r="BN19" s="415"/>
      <c r="BO19" s="415"/>
      <c r="BP19" s="415"/>
      <c r="BQ19" s="415"/>
      <c r="BR19" s="415"/>
      <c r="BS19" s="415"/>
      <c r="BT19" s="415"/>
    </row>
    <row r="20" spans="1:72" s="78" customFormat="1" ht="26.25" customHeight="1" x14ac:dyDescent="0.25">
      <c r="A20" s="76">
        <v>1041</v>
      </c>
      <c r="B20" s="333" t="s">
        <v>442</v>
      </c>
      <c r="C20" s="407" t="s">
        <v>703</v>
      </c>
      <c r="D20" s="413">
        <v>49589725</v>
      </c>
      <c r="E20" s="412" t="s">
        <v>427</v>
      </c>
      <c r="F20" s="541" t="s">
        <v>704</v>
      </c>
      <c r="G20" s="542"/>
      <c r="H20" s="542"/>
      <c r="I20" s="542"/>
      <c r="J20" s="542"/>
      <c r="K20" s="542"/>
      <c r="L20" s="542"/>
      <c r="M20" s="542"/>
      <c r="N20" s="542"/>
      <c r="O20" s="415"/>
      <c r="P20" s="415"/>
      <c r="Q20" s="415"/>
      <c r="R20" s="415"/>
      <c r="S20" s="415"/>
      <c r="T20" s="415"/>
      <c r="U20" s="415"/>
      <c r="V20" s="415"/>
      <c r="W20" s="415"/>
      <c r="X20" s="415"/>
      <c r="Y20" s="415"/>
      <c r="Z20" s="415"/>
      <c r="AA20" s="415"/>
      <c r="AB20" s="415"/>
      <c r="AC20" s="415"/>
      <c r="AD20" s="415"/>
      <c r="AE20" s="415"/>
      <c r="AF20" s="415"/>
      <c r="AG20" s="415"/>
      <c r="AH20" s="415"/>
      <c r="AI20" s="415"/>
      <c r="AJ20" s="415"/>
      <c r="AK20" s="415"/>
      <c r="AL20" s="415"/>
      <c r="AM20" s="415"/>
      <c r="AN20" s="415"/>
      <c r="AO20" s="415"/>
      <c r="AP20" s="415"/>
      <c r="AQ20" s="415"/>
      <c r="AR20" s="415"/>
      <c r="AS20" s="415"/>
      <c r="AT20" s="415"/>
      <c r="AU20" s="415"/>
      <c r="AV20" s="415"/>
      <c r="AW20" s="415"/>
      <c r="AX20" s="415"/>
      <c r="AY20" s="415"/>
      <c r="AZ20" s="415"/>
      <c r="BA20" s="415"/>
      <c r="BB20" s="415"/>
      <c r="BC20" s="415"/>
      <c r="BD20" s="415"/>
      <c r="BE20" s="415"/>
      <c r="BF20" s="415"/>
      <c r="BG20" s="415"/>
      <c r="BH20" s="415"/>
      <c r="BI20" s="415"/>
      <c r="BJ20" s="415"/>
      <c r="BK20" s="415"/>
      <c r="BL20" s="415"/>
      <c r="BM20" s="415"/>
      <c r="BN20" s="415"/>
      <c r="BO20" s="415"/>
      <c r="BP20" s="415"/>
      <c r="BQ20" s="415"/>
      <c r="BR20" s="415"/>
      <c r="BS20" s="415"/>
      <c r="BT20" s="415"/>
    </row>
    <row r="21" spans="1:72" s="78" customFormat="1" ht="30.75" customHeight="1" x14ac:dyDescent="0.25">
      <c r="A21" s="76">
        <v>1043</v>
      </c>
      <c r="B21" s="333" t="s">
        <v>443</v>
      </c>
      <c r="C21" s="408" t="s">
        <v>705</v>
      </c>
      <c r="D21" s="411">
        <v>68911513</v>
      </c>
      <c r="E21" s="412" t="s">
        <v>430</v>
      </c>
      <c r="F21" s="541" t="s">
        <v>706</v>
      </c>
      <c r="G21" s="542"/>
      <c r="H21" s="542"/>
      <c r="I21" s="542"/>
      <c r="J21" s="542"/>
      <c r="K21" s="542"/>
      <c r="L21" s="542"/>
      <c r="M21" s="542"/>
      <c r="N21" s="542"/>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5"/>
      <c r="AL21" s="415"/>
      <c r="AM21" s="415"/>
      <c r="AN21" s="415"/>
      <c r="AO21" s="415"/>
      <c r="AP21" s="415"/>
      <c r="AQ21" s="415"/>
      <c r="AR21" s="415"/>
      <c r="AS21" s="415"/>
      <c r="AT21" s="415"/>
      <c r="AU21" s="415"/>
      <c r="AV21" s="415"/>
      <c r="AW21" s="415"/>
      <c r="AX21" s="415"/>
      <c r="AY21" s="415"/>
      <c r="AZ21" s="415"/>
      <c r="BA21" s="415"/>
      <c r="BB21" s="415"/>
      <c r="BC21" s="415"/>
      <c r="BD21" s="415"/>
      <c r="BE21" s="415"/>
      <c r="BF21" s="415"/>
      <c r="BG21" s="415"/>
      <c r="BH21" s="415"/>
      <c r="BI21" s="415"/>
      <c r="BJ21" s="415"/>
      <c r="BK21" s="415"/>
      <c r="BL21" s="415"/>
      <c r="BM21" s="415"/>
      <c r="BN21" s="415"/>
      <c r="BO21" s="415"/>
      <c r="BP21" s="415"/>
      <c r="BQ21" s="415"/>
      <c r="BR21" s="415"/>
      <c r="BS21" s="415"/>
      <c r="BT21" s="415"/>
    </row>
    <row r="22" spans="1:72" s="78" customFormat="1" ht="31.5" customHeight="1" x14ac:dyDescent="0.25">
      <c r="A22" s="76">
        <v>1100</v>
      </c>
      <c r="B22" s="333" t="s">
        <v>444</v>
      </c>
      <c r="C22" s="407" t="s">
        <v>707</v>
      </c>
      <c r="D22" s="404" t="s">
        <v>445</v>
      </c>
      <c r="E22" s="405" t="s">
        <v>417</v>
      </c>
      <c r="F22" s="541" t="s">
        <v>708</v>
      </c>
      <c r="G22" s="542"/>
      <c r="H22" s="542"/>
      <c r="I22" s="542"/>
      <c r="J22" s="542"/>
      <c r="K22" s="542"/>
      <c r="L22" s="542"/>
      <c r="M22" s="542"/>
      <c r="N22" s="542"/>
      <c r="O22" s="415"/>
      <c r="P22" s="415"/>
      <c r="Q22" s="415"/>
      <c r="R22" s="415"/>
      <c r="S22" s="415"/>
      <c r="T22" s="415"/>
      <c r="U22" s="415"/>
      <c r="V22" s="415"/>
      <c r="W22" s="415"/>
      <c r="X22" s="415"/>
      <c r="Y22" s="415"/>
      <c r="Z22" s="415"/>
      <c r="AA22" s="415"/>
      <c r="AB22" s="415"/>
      <c r="AC22" s="415"/>
      <c r="AD22" s="415"/>
      <c r="AE22" s="415"/>
      <c r="AF22" s="415"/>
      <c r="AG22" s="415"/>
      <c r="AH22" s="415"/>
      <c r="AI22" s="415"/>
      <c r="AJ22" s="415"/>
      <c r="AK22" s="415"/>
      <c r="AL22" s="415"/>
      <c r="AM22" s="415"/>
      <c r="AN22" s="415"/>
      <c r="AO22" s="415"/>
      <c r="AP22" s="415"/>
      <c r="AQ22" s="415"/>
      <c r="AR22" s="415"/>
      <c r="AS22" s="415"/>
      <c r="AT22" s="415"/>
      <c r="AU22" s="415"/>
      <c r="AV22" s="415"/>
      <c r="AW22" s="415"/>
      <c r="AX22" s="415"/>
      <c r="AY22" s="415"/>
      <c r="AZ22" s="415"/>
      <c r="BA22" s="415"/>
      <c r="BB22" s="415"/>
      <c r="BC22" s="415"/>
      <c r="BD22" s="415"/>
      <c r="BE22" s="415"/>
      <c r="BF22" s="415"/>
      <c r="BG22" s="415"/>
      <c r="BH22" s="415"/>
      <c r="BI22" s="415"/>
      <c r="BJ22" s="415"/>
      <c r="BK22" s="415"/>
      <c r="BL22" s="415"/>
      <c r="BM22" s="415"/>
      <c r="BN22" s="415"/>
      <c r="BO22" s="415"/>
      <c r="BP22" s="415"/>
      <c r="BQ22" s="415"/>
      <c r="BR22" s="415"/>
      <c r="BS22" s="415"/>
      <c r="BT22" s="415"/>
    </row>
    <row r="23" spans="1:72" s="78" customFormat="1" ht="29.25" customHeight="1" x14ac:dyDescent="0.25">
      <c r="A23" s="76">
        <v>1101</v>
      </c>
      <c r="B23" s="333" t="s">
        <v>446</v>
      </c>
      <c r="C23" s="407" t="s">
        <v>709</v>
      </c>
      <c r="D23" s="404" t="s">
        <v>447</v>
      </c>
      <c r="E23" s="405" t="s">
        <v>417</v>
      </c>
      <c r="F23" s="541" t="s">
        <v>710</v>
      </c>
      <c r="G23" s="542"/>
      <c r="H23" s="542"/>
      <c r="I23" s="542"/>
      <c r="J23" s="542"/>
      <c r="K23" s="542"/>
      <c r="L23" s="542"/>
      <c r="M23" s="542"/>
      <c r="N23" s="542"/>
      <c r="O23" s="415"/>
      <c r="P23" s="415"/>
      <c r="Q23" s="415"/>
      <c r="R23" s="415"/>
      <c r="S23" s="415"/>
      <c r="T23" s="415"/>
      <c r="U23" s="415"/>
      <c r="V23" s="415"/>
      <c r="W23" s="415"/>
      <c r="X23" s="415"/>
      <c r="Y23" s="415"/>
      <c r="Z23" s="415"/>
      <c r="AA23" s="415"/>
      <c r="AB23" s="415"/>
      <c r="AC23" s="415"/>
      <c r="AD23" s="415"/>
      <c r="AE23" s="415"/>
      <c r="AF23" s="415"/>
      <c r="AG23" s="415"/>
      <c r="AH23" s="415"/>
      <c r="AI23" s="415"/>
      <c r="AJ23" s="415"/>
      <c r="AK23" s="415"/>
      <c r="AL23" s="415"/>
      <c r="AM23" s="415"/>
      <c r="AN23" s="415"/>
      <c r="AO23" s="415"/>
      <c r="AP23" s="415"/>
      <c r="AQ23" s="415"/>
      <c r="AR23" s="415"/>
      <c r="AS23" s="415"/>
      <c r="AT23" s="415"/>
      <c r="AU23" s="415"/>
      <c r="AV23" s="415"/>
      <c r="AW23" s="415"/>
      <c r="AX23" s="415"/>
      <c r="AY23" s="415"/>
      <c r="AZ23" s="415"/>
      <c r="BA23" s="415"/>
      <c r="BB23" s="415"/>
      <c r="BC23" s="415"/>
      <c r="BD23" s="415"/>
      <c r="BE23" s="415"/>
      <c r="BF23" s="415"/>
      <c r="BG23" s="415"/>
      <c r="BH23" s="415"/>
      <c r="BI23" s="415"/>
      <c r="BJ23" s="415"/>
      <c r="BK23" s="415"/>
      <c r="BL23" s="415"/>
      <c r="BM23" s="415"/>
      <c r="BN23" s="415"/>
      <c r="BO23" s="415"/>
      <c r="BP23" s="415"/>
      <c r="BQ23" s="415"/>
      <c r="BR23" s="415"/>
      <c r="BS23" s="415"/>
      <c r="BT23" s="415"/>
    </row>
    <row r="24" spans="1:72" s="78" customFormat="1" ht="29.25" customHeight="1" x14ac:dyDescent="0.25">
      <c r="A24" s="76">
        <v>1102</v>
      </c>
      <c r="B24" s="333" t="s">
        <v>448</v>
      </c>
      <c r="C24" s="403" t="s">
        <v>711</v>
      </c>
      <c r="D24" s="404" t="s">
        <v>449</v>
      </c>
      <c r="E24" s="405" t="s">
        <v>417</v>
      </c>
      <c r="F24" s="541" t="s">
        <v>712</v>
      </c>
      <c r="G24" s="542"/>
      <c r="H24" s="542"/>
      <c r="I24" s="542"/>
      <c r="J24" s="542"/>
      <c r="K24" s="542"/>
      <c r="L24" s="542"/>
      <c r="M24" s="542"/>
      <c r="N24" s="542"/>
      <c r="O24" s="415"/>
      <c r="P24" s="415"/>
      <c r="Q24" s="415"/>
      <c r="R24" s="415"/>
      <c r="S24" s="415"/>
      <c r="T24" s="415"/>
      <c r="U24" s="415"/>
      <c r="V24" s="415"/>
      <c r="W24" s="415"/>
      <c r="X24" s="415"/>
      <c r="Y24" s="415"/>
      <c r="Z24" s="415"/>
      <c r="AA24" s="415"/>
      <c r="AB24" s="415"/>
      <c r="AC24" s="415"/>
      <c r="AD24" s="415"/>
      <c r="AE24" s="415"/>
      <c r="AF24" s="415"/>
      <c r="AG24" s="415"/>
      <c r="AH24" s="415"/>
      <c r="AI24" s="415"/>
      <c r="AJ24" s="415"/>
      <c r="AK24" s="415"/>
      <c r="AL24" s="415"/>
      <c r="AM24" s="415"/>
      <c r="AN24" s="415"/>
      <c r="AO24" s="415"/>
      <c r="AP24" s="415"/>
      <c r="AQ24" s="415"/>
      <c r="AR24" s="415"/>
      <c r="AS24" s="415"/>
      <c r="AT24" s="415"/>
      <c r="AU24" s="415"/>
      <c r="AV24" s="415"/>
      <c r="AW24" s="415"/>
      <c r="AX24" s="415"/>
      <c r="AY24" s="415"/>
      <c r="AZ24" s="415"/>
      <c r="BA24" s="415"/>
      <c r="BB24" s="415"/>
      <c r="BC24" s="415"/>
      <c r="BD24" s="415"/>
      <c r="BE24" s="415"/>
      <c r="BF24" s="415"/>
      <c r="BG24" s="415"/>
      <c r="BH24" s="415"/>
      <c r="BI24" s="415"/>
      <c r="BJ24" s="415"/>
      <c r="BK24" s="415"/>
      <c r="BL24" s="415"/>
      <c r="BM24" s="415"/>
      <c r="BN24" s="415"/>
      <c r="BO24" s="415"/>
      <c r="BP24" s="415"/>
      <c r="BQ24" s="415"/>
      <c r="BR24" s="415"/>
      <c r="BS24" s="415"/>
      <c r="BT24" s="415"/>
    </row>
    <row r="25" spans="1:72" s="78" customFormat="1" ht="30.75" customHeight="1" x14ac:dyDescent="0.25">
      <c r="A25" s="76">
        <v>1103</v>
      </c>
      <c r="B25" s="333" t="s">
        <v>450</v>
      </c>
      <c r="C25" s="407" t="s">
        <v>713</v>
      </c>
      <c r="D25" s="404" t="s">
        <v>451</v>
      </c>
      <c r="E25" s="405" t="s">
        <v>417</v>
      </c>
      <c r="F25" s="541" t="s">
        <v>714</v>
      </c>
      <c r="G25" s="542"/>
      <c r="H25" s="542"/>
      <c r="I25" s="542"/>
      <c r="J25" s="542"/>
      <c r="K25" s="542"/>
      <c r="L25" s="542"/>
      <c r="M25" s="542"/>
      <c r="N25" s="542"/>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c r="AM25" s="415"/>
      <c r="AN25" s="415"/>
      <c r="AO25" s="415"/>
      <c r="AP25" s="415"/>
      <c r="AQ25" s="415"/>
      <c r="AR25" s="415"/>
      <c r="AS25" s="415"/>
      <c r="AT25" s="415"/>
      <c r="AU25" s="415"/>
      <c r="AV25" s="415"/>
      <c r="AW25" s="415"/>
      <c r="AX25" s="415"/>
      <c r="AY25" s="415"/>
      <c r="AZ25" s="415"/>
      <c r="BA25" s="415"/>
      <c r="BB25" s="415"/>
      <c r="BC25" s="415"/>
      <c r="BD25" s="415"/>
      <c r="BE25" s="415"/>
      <c r="BF25" s="415"/>
      <c r="BG25" s="415"/>
      <c r="BH25" s="415"/>
      <c r="BI25" s="415"/>
      <c r="BJ25" s="415"/>
      <c r="BK25" s="415"/>
      <c r="BL25" s="415"/>
      <c r="BM25" s="415"/>
      <c r="BN25" s="415"/>
      <c r="BO25" s="415"/>
      <c r="BP25" s="415"/>
      <c r="BQ25" s="415"/>
      <c r="BR25" s="415"/>
      <c r="BS25" s="415"/>
      <c r="BT25" s="415"/>
    </row>
    <row r="26" spans="1:72" s="78" customFormat="1" ht="27.75" customHeight="1" x14ac:dyDescent="0.25">
      <c r="A26" s="76">
        <v>1104</v>
      </c>
      <c r="B26" s="333" t="s">
        <v>452</v>
      </c>
      <c r="C26" s="407" t="s">
        <v>715</v>
      </c>
      <c r="D26" s="404" t="s">
        <v>453</v>
      </c>
      <c r="E26" s="405" t="s">
        <v>417</v>
      </c>
      <c r="F26" s="541" t="s">
        <v>716</v>
      </c>
      <c r="G26" s="542"/>
      <c r="H26" s="542"/>
      <c r="I26" s="542"/>
      <c r="J26" s="542"/>
      <c r="K26" s="542"/>
      <c r="L26" s="542"/>
      <c r="M26" s="542"/>
      <c r="N26" s="542"/>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c r="AM26" s="415"/>
      <c r="AN26" s="415"/>
      <c r="AO26" s="415"/>
      <c r="AP26" s="415"/>
      <c r="AQ26" s="415"/>
      <c r="AR26" s="415"/>
      <c r="AS26" s="415"/>
      <c r="AT26" s="415"/>
      <c r="AU26" s="415"/>
      <c r="AV26" s="415"/>
      <c r="AW26" s="415"/>
      <c r="AX26" s="415"/>
      <c r="AY26" s="415"/>
      <c r="AZ26" s="415"/>
      <c r="BA26" s="415"/>
      <c r="BB26" s="415"/>
      <c r="BC26" s="415"/>
      <c r="BD26" s="415"/>
      <c r="BE26" s="415"/>
      <c r="BF26" s="415"/>
      <c r="BG26" s="415"/>
      <c r="BH26" s="415"/>
      <c r="BI26" s="415"/>
      <c r="BJ26" s="415"/>
      <c r="BK26" s="415"/>
      <c r="BL26" s="415"/>
      <c r="BM26" s="415"/>
      <c r="BN26" s="415"/>
      <c r="BO26" s="415"/>
      <c r="BP26" s="415"/>
      <c r="BQ26" s="415"/>
      <c r="BR26" s="415"/>
      <c r="BS26" s="415"/>
      <c r="BT26" s="415"/>
    </row>
    <row r="27" spans="1:72" s="78" customFormat="1" ht="32.25" customHeight="1" x14ac:dyDescent="0.25">
      <c r="A27" s="76">
        <v>1105</v>
      </c>
      <c r="B27" s="333" t="s">
        <v>454</v>
      </c>
      <c r="C27" s="407" t="s">
        <v>455</v>
      </c>
      <c r="D27" s="404" t="s">
        <v>456</v>
      </c>
      <c r="E27" s="405" t="s">
        <v>417</v>
      </c>
      <c r="F27" s="543"/>
      <c r="G27" s="544"/>
      <c r="H27" s="544"/>
      <c r="I27" s="544"/>
      <c r="J27" s="544"/>
      <c r="K27" s="544"/>
      <c r="L27" s="544"/>
      <c r="M27" s="544"/>
      <c r="N27" s="544"/>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5"/>
      <c r="AM27" s="415"/>
      <c r="AN27" s="415"/>
      <c r="AO27" s="415"/>
      <c r="AP27" s="415"/>
      <c r="AQ27" s="415"/>
      <c r="AR27" s="415"/>
      <c r="AS27" s="415"/>
      <c r="AT27" s="415"/>
      <c r="AU27" s="415"/>
      <c r="AV27" s="415"/>
      <c r="AW27" s="415"/>
      <c r="AX27" s="415"/>
      <c r="AY27" s="415"/>
      <c r="AZ27" s="415"/>
      <c r="BA27" s="415"/>
      <c r="BB27" s="415"/>
      <c r="BC27" s="415"/>
      <c r="BD27" s="415"/>
      <c r="BE27" s="415"/>
      <c r="BF27" s="415"/>
      <c r="BG27" s="415"/>
      <c r="BH27" s="415"/>
      <c r="BI27" s="415"/>
      <c r="BJ27" s="415"/>
      <c r="BK27" s="415"/>
      <c r="BL27" s="415"/>
      <c r="BM27" s="415"/>
      <c r="BN27" s="415"/>
      <c r="BO27" s="415"/>
      <c r="BP27" s="415"/>
      <c r="BQ27" s="415"/>
      <c r="BR27" s="415"/>
      <c r="BS27" s="415"/>
      <c r="BT27" s="415"/>
    </row>
    <row r="28" spans="1:72" s="78" customFormat="1" ht="30" customHeight="1" x14ac:dyDescent="0.25">
      <c r="A28" s="76">
        <v>1106</v>
      </c>
      <c r="B28" s="333" t="s">
        <v>457</v>
      </c>
      <c r="C28" s="408" t="s">
        <v>717</v>
      </c>
      <c r="D28" s="411">
        <v>47922206</v>
      </c>
      <c r="E28" s="412" t="s">
        <v>423</v>
      </c>
      <c r="F28" s="541" t="s">
        <v>718</v>
      </c>
      <c r="G28" s="542"/>
      <c r="H28" s="542"/>
      <c r="I28" s="542"/>
      <c r="J28" s="542"/>
      <c r="K28" s="542"/>
      <c r="L28" s="542"/>
      <c r="M28" s="542"/>
      <c r="N28" s="542"/>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L28" s="415"/>
      <c r="AM28" s="415"/>
      <c r="AN28" s="415"/>
      <c r="AO28" s="415"/>
      <c r="AP28" s="415"/>
      <c r="AQ28" s="415"/>
      <c r="AR28" s="415"/>
      <c r="AS28" s="415"/>
      <c r="AT28" s="415"/>
      <c r="AU28" s="415"/>
      <c r="AV28" s="415"/>
      <c r="AW28" s="415"/>
      <c r="AX28" s="415"/>
      <c r="AY28" s="415"/>
      <c r="AZ28" s="415"/>
      <c r="BA28" s="415"/>
      <c r="BB28" s="415"/>
      <c r="BC28" s="415"/>
      <c r="BD28" s="415"/>
      <c r="BE28" s="415"/>
      <c r="BF28" s="415"/>
      <c r="BG28" s="415"/>
      <c r="BH28" s="415"/>
      <c r="BI28" s="415"/>
      <c r="BJ28" s="415"/>
      <c r="BK28" s="415"/>
      <c r="BL28" s="415"/>
      <c r="BM28" s="415"/>
      <c r="BN28" s="415"/>
      <c r="BO28" s="415"/>
      <c r="BP28" s="415"/>
      <c r="BQ28" s="415"/>
      <c r="BR28" s="415"/>
      <c r="BS28" s="415"/>
      <c r="BT28" s="415"/>
    </row>
    <row r="29" spans="1:72" s="78" customFormat="1" ht="44.25" customHeight="1" x14ac:dyDescent="0.25">
      <c r="A29" s="76">
        <v>1108</v>
      </c>
      <c r="B29" s="333" t="s">
        <v>458</v>
      </c>
      <c r="C29" s="408" t="s">
        <v>719</v>
      </c>
      <c r="D29" s="416" t="s">
        <v>459</v>
      </c>
      <c r="E29" s="417" t="s">
        <v>438</v>
      </c>
      <c r="F29" s="541" t="s">
        <v>720</v>
      </c>
      <c r="G29" s="542"/>
      <c r="H29" s="542"/>
      <c r="I29" s="542"/>
      <c r="J29" s="542"/>
      <c r="K29" s="542"/>
      <c r="L29" s="542"/>
      <c r="M29" s="542"/>
      <c r="N29" s="542"/>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5"/>
      <c r="AL29" s="415"/>
      <c r="AM29" s="415"/>
      <c r="AN29" s="415"/>
      <c r="AO29" s="415"/>
      <c r="AP29" s="415"/>
      <c r="AQ29" s="415"/>
      <c r="AR29" s="415"/>
      <c r="AS29" s="415"/>
      <c r="AT29" s="415"/>
      <c r="AU29" s="415"/>
      <c r="AV29" s="415"/>
      <c r="AW29" s="415"/>
      <c r="AX29" s="415"/>
      <c r="AY29" s="415"/>
      <c r="AZ29" s="415"/>
      <c r="BA29" s="415"/>
      <c r="BB29" s="415"/>
      <c r="BC29" s="415"/>
      <c r="BD29" s="415"/>
      <c r="BE29" s="415"/>
      <c r="BF29" s="415"/>
      <c r="BG29" s="415"/>
      <c r="BH29" s="415"/>
      <c r="BI29" s="415"/>
      <c r="BJ29" s="415"/>
      <c r="BK29" s="415"/>
      <c r="BL29" s="415"/>
      <c r="BM29" s="415"/>
      <c r="BN29" s="415"/>
      <c r="BO29" s="415"/>
      <c r="BP29" s="415"/>
      <c r="BQ29" s="415"/>
      <c r="BR29" s="415"/>
      <c r="BS29" s="415"/>
      <c r="BT29" s="415"/>
    </row>
    <row r="30" spans="1:72" s="78" customFormat="1" ht="32.25" customHeight="1" x14ac:dyDescent="0.25">
      <c r="A30" s="76">
        <v>1109</v>
      </c>
      <c r="B30" s="333" t="s">
        <v>460</v>
      </c>
      <c r="C30" s="408" t="s">
        <v>721</v>
      </c>
      <c r="D30" s="411">
        <v>70259909</v>
      </c>
      <c r="E30" s="412" t="s">
        <v>438</v>
      </c>
      <c r="F30" s="541" t="s">
        <v>722</v>
      </c>
      <c r="G30" s="542"/>
      <c r="H30" s="542"/>
      <c r="I30" s="542"/>
      <c r="J30" s="542"/>
      <c r="K30" s="542"/>
      <c r="L30" s="542"/>
      <c r="M30" s="542"/>
      <c r="N30" s="542"/>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5"/>
      <c r="AL30" s="415"/>
      <c r="AM30" s="415"/>
      <c r="AN30" s="415"/>
      <c r="AO30" s="415"/>
      <c r="AP30" s="415"/>
      <c r="AQ30" s="415"/>
      <c r="AR30" s="415"/>
      <c r="AS30" s="415"/>
      <c r="AT30" s="415"/>
      <c r="AU30" s="415"/>
      <c r="AV30" s="415"/>
      <c r="AW30" s="415"/>
      <c r="AX30" s="415"/>
      <c r="AY30" s="415"/>
      <c r="AZ30" s="415"/>
      <c r="BA30" s="415"/>
      <c r="BB30" s="415"/>
      <c r="BC30" s="415"/>
      <c r="BD30" s="415"/>
      <c r="BE30" s="415"/>
      <c r="BF30" s="415"/>
      <c r="BG30" s="415"/>
      <c r="BH30" s="415"/>
      <c r="BI30" s="415"/>
      <c r="BJ30" s="415"/>
      <c r="BK30" s="415"/>
      <c r="BL30" s="415"/>
      <c r="BM30" s="415"/>
      <c r="BN30" s="415"/>
      <c r="BO30" s="415"/>
      <c r="BP30" s="415"/>
      <c r="BQ30" s="415"/>
      <c r="BR30" s="415"/>
      <c r="BS30" s="415"/>
      <c r="BT30" s="415"/>
    </row>
    <row r="31" spans="1:72" s="78" customFormat="1" ht="27.75" customHeight="1" x14ac:dyDescent="0.25">
      <c r="A31" s="76">
        <v>1110</v>
      </c>
      <c r="B31" s="333" t="s">
        <v>461</v>
      </c>
      <c r="C31" s="408" t="s">
        <v>723</v>
      </c>
      <c r="D31" s="411">
        <v>70259861</v>
      </c>
      <c r="E31" s="412" t="s">
        <v>438</v>
      </c>
      <c r="F31" s="541" t="s">
        <v>724</v>
      </c>
      <c r="G31" s="542"/>
      <c r="H31" s="542"/>
      <c r="I31" s="542"/>
      <c r="J31" s="542"/>
      <c r="K31" s="542"/>
      <c r="L31" s="542"/>
      <c r="M31" s="542"/>
      <c r="N31" s="542"/>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5"/>
      <c r="AM31" s="415"/>
      <c r="AN31" s="415"/>
      <c r="AO31" s="415"/>
      <c r="AP31" s="415"/>
      <c r="AQ31" s="415"/>
      <c r="AR31" s="415"/>
      <c r="AS31" s="415"/>
      <c r="AT31" s="415"/>
      <c r="AU31" s="415"/>
      <c r="AV31" s="415"/>
      <c r="AW31" s="415"/>
      <c r="AX31" s="415"/>
      <c r="AY31" s="415"/>
      <c r="AZ31" s="415"/>
      <c r="BA31" s="415"/>
      <c r="BB31" s="415"/>
      <c r="BC31" s="415"/>
      <c r="BD31" s="415"/>
      <c r="BE31" s="415"/>
      <c r="BF31" s="415"/>
      <c r="BG31" s="415"/>
      <c r="BH31" s="415"/>
      <c r="BI31" s="415"/>
      <c r="BJ31" s="415"/>
      <c r="BK31" s="415"/>
      <c r="BL31" s="415"/>
      <c r="BM31" s="415"/>
      <c r="BN31" s="415"/>
      <c r="BO31" s="415"/>
      <c r="BP31" s="415"/>
      <c r="BQ31" s="415"/>
      <c r="BR31" s="415"/>
      <c r="BS31" s="415"/>
      <c r="BT31" s="415"/>
    </row>
    <row r="32" spans="1:72" s="78" customFormat="1" ht="29.25" customHeight="1" x14ac:dyDescent="0.25">
      <c r="A32" s="76">
        <v>1111</v>
      </c>
      <c r="B32" s="333" t="s">
        <v>462</v>
      </c>
      <c r="C32" s="408" t="s">
        <v>725</v>
      </c>
      <c r="D32" s="413">
        <v>49589792</v>
      </c>
      <c r="E32" s="412" t="s">
        <v>427</v>
      </c>
      <c r="F32" s="541" t="s">
        <v>726</v>
      </c>
      <c r="G32" s="542"/>
      <c r="H32" s="542"/>
      <c r="I32" s="542"/>
      <c r="J32" s="542"/>
      <c r="K32" s="542"/>
      <c r="L32" s="542"/>
      <c r="M32" s="542"/>
      <c r="N32" s="542"/>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5"/>
      <c r="AM32" s="415"/>
      <c r="AN32" s="415"/>
      <c r="AO32" s="415"/>
      <c r="AP32" s="415"/>
      <c r="AQ32" s="415"/>
      <c r="AR32" s="415"/>
      <c r="AS32" s="415"/>
      <c r="AT32" s="415"/>
      <c r="AU32" s="415"/>
      <c r="AV32" s="415"/>
      <c r="AW32" s="415"/>
      <c r="AX32" s="415"/>
      <c r="AY32" s="415"/>
      <c r="AZ32" s="415"/>
      <c r="BA32" s="415"/>
      <c r="BB32" s="415"/>
      <c r="BC32" s="415"/>
      <c r="BD32" s="415"/>
      <c r="BE32" s="415"/>
      <c r="BF32" s="415"/>
      <c r="BG32" s="415"/>
      <c r="BH32" s="415"/>
      <c r="BI32" s="415"/>
      <c r="BJ32" s="415"/>
      <c r="BK32" s="415"/>
      <c r="BL32" s="415"/>
      <c r="BM32" s="415"/>
      <c r="BN32" s="415"/>
      <c r="BO32" s="415"/>
      <c r="BP32" s="415"/>
      <c r="BQ32" s="415"/>
      <c r="BR32" s="415"/>
      <c r="BS32" s="415"/>
      <c r="BT32" s="415"/>
    </row>
    <row r="33" spans="1:72" s="78" customFormat="1" ht="28.5" customHeight="1" x14ac:dyDescent="0.25">
      <c r="A33" s="76">
        <v>1112</v>
      </c>
      <c r="B33" s="333" t="s">
        <v>463</v>
      </c>
      <c r="C33" s="403" t="s">
        <v>727</v>
      </c>
      <c r="D33" s="413">
        <v>49589687</v>
      </c>
      <c r="E33" s="412" t="s">
        <v>427</v>
      </c>
      <c r="F33" s="541" t="s">
        <v>728</v>
      </c>
      <c r="G33" s="542"/>
      <c r="H33" s="542"/>
      <c r="I33" s="542"/>
      <c r="J33" s="542"/>
      <c r="K33" s="542"/>
      <c r="L33" s="542"/>
      <c r="M33" s="542"/>
      <c r="N33" s="542"/>
      <c r="O33" s="415"/>
      <c r="P33" s="415"/>
      <c r="Q33" s="415"/>
      <c r="R33" s="415"/>
      <c r="S33" s="415"/>
      <c r="T33" s="415"/>
      <c r="U33" s="415"/>
      <c r="V33" s="415"/>
      <c r="W33" s="415"/>
      <c r="X33" s="415"/>
      <c r="Y33" s="415"/>
      <c r="Z33" s="415"/>
      <c r="AA33" s="415"/>
      <c r="AB33" s="415"/>
      <c r="AC33" s="415"/>
      <c r="AD33" s="415"/>
      <c r="AE33" s="415"/>
      <c r="AF33" s="415"/>
      <c r="AG33" s="415"/>
      <c r="AH33" s="415"/>
      <c r="AI33" s="415"/>
      <c r="AJ33" s="415"/>
      <c r="AK33" s="415"/>
      <c r="AL33" s="415"/>
      <c r="AM33" s="415"/>
      <c r="AN33" s="415"/>
      <c r="AO33" s="415"/>
      <c r="AP33" s="415"/>
      <c r="AQ33" s="415"/>
      <c r="AR33" s="415"/>
      <c r="AS33" s="415"/>
      <c r="AT33" s="415"/>
      <c r="AU33" s="415"/>
      <c r="AV33" s="415"/>
      <c r="AW33" s="415"/>
      <c r="AX33" s="415"/>
      <c r="AY33" s="415"/>
      <c r="AZ33" s="415"/>
      <c r="BA33" s="415"/>
      <c r="BB33" s="415"/>
      <c r="BC33" s="415"/>
      <c r="BD33" s="415"/>
      <c r="BE33" s="415"/>
      <c r="BF33" s="415"/>
      <c r="BG33" s="415"/>
      <c r="BH33" s="415"/>
      <c r="BI33" s="415"/>
      <c r="BJ33" s="415"/>
      <c r="BK33" s="415"/>
      <c r="BL33" s="415"/>
      <c r="BM33" s="415"/>
      <c r="BN33" s="415"/>
      <c r="BO33" s="415"/>
      <c r="BP33" s="415"/>
      <c r="BQ33" s="415"/>
      <c r="BR33" s="415"/>
      <c r="BS33" s="415"/>
      <c r="BT33" s="415"/>
    </row>
    <row r="34" spans="1:72" s="78" customFormat="1" ht="30.75" customHeight="1" x14ac:dyDescent="0.25">
      <c r="A34" s="76">
        <v>1113</v>
      </c>
      <c r="B34" s="333" t="s">
        <v>464</v>
      </c>
      <c r="C34" s="408" t="s">
        <v>729</v>
      </c>
      <c r="D34" s="411">
        <v>60045141</v>
      </c>
      <c r="E34" s="412" t="s">
        <v>430</v>
      </c>
      <c r="F34" s="541" t="s">
        <v>730</v>
      </c>
      <c r="G34" s="542"/>
      <c r="H34" s="542"/>
      <c r="I34" s="542"/>
      <c r="J34" s="542"/>
      <c r="K34" s="542"/>
      <c r="L34" s="542"/>
      <c r="M34" s="542"/>
      <c r="N34" s="542"/>
      <c r="O34" s="415"/>
      <c r="P34" s="415"/>
      <c r="Q34" s="415"/>
      <c r="R34" s="415"/>
      <c r="S34" s="415"/>
      <c r="T34" s="415"/>
      <c r="U34" s="415"/>
      <c r="V34" s="415"/>
      <c r="W34" s="415"/>
      <c r="X34" s="415"/>
      <c r="Y34" s="415"/>
      <c r="Z34" s="415"/>
      <c r="AA34" s="415"/>
      <c r="AB34" s="415"/>
      <c r="AC34" s="415"/>
      <c r="AD34" s="415"/>
      <c r="AE34" s="415"/>
      <c r="AF34" s="415"/>
      <c r="AG34" s="415"/>
      <c r="AH34" s="415"/>
      <c r="AI34" s="415"/>
      <c r="AJ34" s="415"/>
      <c r="AK34" s="415"/>
      <c r="AL34" s="415"/>
      <c r="AM34" s="415"/>
      <c r="AN34" s="415"/>
      <c r="AO34" s="415"/>
      <c r="AP34" s="415"/>
      <c r="AQ34" s="415"/>
      <c r="AR34" s="415"/>
      <c r="AS34" s="415"/>
      <c r="AT34" s="415"/>
      <c r="AU34" s="415"/>
      <c r="AV34" s="415"/>
      <c r="AW34" s="415"/>
      <c r="AX34" s="415"/>
      <c r="AY34" s="415"/>
      <c r="AZ34" s="415"/>
      <c r="BA34" s="415"/>
      <c r="BB34" s="415"/>
      <c r="BC34" s="415"/>
      <c r="BD34" s="415"/>
      <c r="BE34" s="415"/>
      <c r="BF34" s="415"/>
      <c r="BG34" s="415"/>
      <c r="BH34" s="415"/>
      <c r="BI34" s="415"/>
      <c r="BJ34" s="415"/>
      <c r="BK34" s="415"/>
      <c r="BL34" s="415"/>
      <c r="BM34" s="415"/>
      <c r="BN34" s="415"/>
      <c r="BO34" s="415"/>
      <c r="BP34" s="415"/>
      <c r="BQ34" s="415"/>
      <c r="BR34" s="415"/>
      <c r="BS34" s="415"/>
      <c r="BT34" s="415"/>
    </row>
    <row r="35" spans="1:72" s="78" customFormat="1" ht="39.75" customHeight="1" x14ac:dyDescent="0.25">
      <c r="A35" s="76">
        <v>1120</v>
      </c>
      <c r="B35" s="333" t="s">
        <v>465</v>
      </c>
      <c r="C35" s="418" t="s">
        <v>731</v>
      </c>
      <c r="D35" s="419" t="s">
        <v>466</v>
      </c>
      <c r="E35" s="420" t="s">
        <v>417</v>
      </c>
      <c r="F35" s="529" t="s">
        <v>684</v>
      </c>
      <c r="G35" s="530"/>
      <c r="H35" s="530"/>
      <c r="I35" s="530"/>
      <c r="J35" s="530"/>
      <c r="K35" s="530"/>
      <c r="L35" s="530"/>
      <c r="M35" s="530"/>
      <c r="N35" s="530"/>
      <c r="O35" s="421"/>
      <c r="P35" s="421"/>
      <c r="Q35" s="421"/>
      <c r="R35" s="421"/>
      <c r="S35" s="421"/>
      <c r="T35" s="421"/>
      <c r="U35" s="421"/>
      <c r="V35" s="421"/>
      <c r="W35" s="421"/>
      <c r="X35" s="421"/>
      <c r="Y35" s="421"/>
      <c r="Z35" s="421"/>
      <c r="AA35" s="421"/>
      <c r="AB35" s="421"/>
      <c r="AC35" s="421"/>
      <c r="AD35" s="421"/>
      <c r="AE35" s="421"/>
      <c r="AF35" s="421"/>
      <c r="AG35" s="421"/>
      <c r="AH35" s="421"/>
      <c r="AI35" s="421"/>
      <c r="AJ35" s="421"/>
      <c r="AK35" s="421"/>
      <c r="AL35" s="421"/>
      <c r="AM35" s="421"/>
      <c r="AN35" s="421"/>
      <c r="AO35" s="421"/>
      <c r="AP35" s="421"/>
      <c r="AQ35" s="421"/>
      <c r="AR35" s="421"/>
      <c r="AS35" s="421"/>
      <c r="AT35" s="421"/>
      <c r="AU35" s="421"/>
      <c r="AV35" s="421"/>
      <c r="AW35" s="421"/>
      <c r="AX35" s="421"/>
      <c r="AY35" s="421"/>
      <c r="AZ35" s="421"/>
      <c r="BA35" s="421"/>
      <c r="BB35" s="421"/>
      <c r="BC35" s="421"/>
      <c r="BD35" s="421"/>
      <c r="BE35" s="421"/>
      <c r="BF35" s="421"/>
      <c r="BG35" s="421"/>
      <c r="BH35" s="421"/>
      <c r="BI35" s="421"/>
      <c r="BJ35" s="421"/>
      <c r="BK35" s="421"/>
      <c r="BL35" s="421"/>
      <c r="BM35" s="421"/>
      <c r="BN35" s="421"/>
      <c r="BO35" s="421"/>
      <c r="BP35" s="421"/>
      <c r="BQ35" s="421"/>
      <c r="BR35" s="421"/>
      <c r="BS35" s="421"/>
      <c r="BT35" s="421"/>
    </row>
    <row r="36" spans="1:72" s="78" customFormat="1" ht="26.25" customHeight="1" x14ac:dyDescent="0.25">
      <c r="A36" s="76">
        <v>1121</v>
      </c>
      <c r="B36" s="333" t="s">
        <v>467</v>
      </c>
      <c r="C36" s="422" t="s">
        <v>468</v>
      </c>
      <c r="D36" s="404" t="s">
        <v>469</v>
      </c>
      <c r="E36" s="405" t="s">
        <v>417</v>
      </c>
      <c r="F36" s="543"/>
      <c r="G36" s="544"/>
      <c r="H36" s="544"/>
      <c r="I36" s="544"/>
      <c r="J36" s="544"/>
      <c r="K36" s="544"/>
      <c r="L36" s="544"/>
      <c r="M36" s="544"/>
      <c r="N36" s="544"/>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15"/>
      <c r="AL36" s="415"/>
      <c r="AM36" s="415"/>
      <c r="AN36" s="415"/>
      <c r="AO36" s="415"/>
      <c r="AP36" s="415"/>
      <c r="AQ36" s="415"/>
      <c r="AR36" s="415"/>
      <c r="AS36" s="415"/>
      <c r="AT36" s="415"/>
      <c r="AU36" s="415"/>
      <c r="AV36" s="415"/>
      <c r="AW36" s="415"/>
      <c r="AX36" s="415"/>
      <c r="AY36" s="415"/>
      <c r="AZ36" s="415"/>
      <c r="BA36" s="415"/>
      <c r="BB36" s="415"/>
      <c r="BC36" s="415"/>
      <c r="BD36" s="415"/>
      <c r="BE36" s="415"/>
      <c r="BF36" s="415"/>
      <c r="BG36" s="415"/>
      <c r="BH36" s="415"/>
      <c r="BI36" s="415"/>
      <c r="BJ36" s="415"/>
      <c r="BK36" s="415"/>
      <c r="BL36" s="415"/>
      <c r="BM36" s="415"/>
      <c r="BN36" s="415"/>
      <c r="BO36" s="415"/>
      <c r="BP36" s="415"/>
      <c r="BQ36" s="415"/>
      <c r="BR36" s="415"/>
      <c r="BS36" s="415"/>
      <c r="BT36" s="415"/>
    </row>
    <row r="37" spans="1:72" s="78" customFormat="1" ht="26.25" customHeight="1" x14ac:dyDescent="0.25">
      <c r="A37" s="76">
        <v>1122</v>
      </c>
      <c r="B37" s="334" t="s">
        <v>470</v>
      </c>
      <c r="C37" s="407" t="s">
        <v>471</v>
      </c>
      <c r="D37" s="423" t="s">
        <v>472</v>
      </c>
      <c r="E37" s="424" t="s">
        <v>417</v>
      </c>
      <c r="F37" s="543"/>
      <c r="G37" s="544"/>
      <c r="H37" s="544"/>
      <c r="I37" s="544"/>
      <c r="J37" s="544"/>
      <c r="K37" s="544"/>
      <c r="L37" s="544"/>
      <c r="M37" s="544"/>
      <c r="N37" s="544"/>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5"/>
      <c r="AM37" s="415"/>
      <c r="AN37" s="415"/>
      <c r="AO37" s="415"/>
      <c r="AP37" s="415"/>
      <c r="AQ37" s="415"/>
      <c r="AR37" s="415"/>
      <c r="AS37" s="415"/>
      <c r="AT37" s="415"/>
      <c r="AU37" s="415"/>
      <c r="AV37" s="415"/>
      <c r="AW37" s="415"/>
      <c r="AX37" s="415"/>
      <c r="AY37" s="415"/>
      <c r="AZ37" s="415"/>
      <c r="BA37" s="415"/>
      <c r="BB37" s="415"/>
      <c r="BC37" s="415"/>
      <c r="BD37" s="415"/>
      <c r="BE37" s="415"/>
      <c r="BF37" s="415"/>
      <c r="BG37" s="415"/>
      <c r="BH37" s="415"/>
      <c r="BI37" s="415"/>
      <c r="BJ37" s="415"/>
      <c r="BK37" s="415"/>
      <c r="BL37" s="415"/>
      <c r="BM37" s="415"/>
      <c r="BN37" s="415"/>
      <c r="BO37" s="415"/>
      <c r="BP37" s="415"/>
      <c r="BQ37" s="415"/>
      <c r="BR37" s="415"/>
      <c r="BS37" s="415"/>
      <c r="BT37" s="415"/>
    </row>
    <row r="38" spans="1:72" s="78" customFormat="1" ht="26.25" customHeight="1" x14ac:dyDescent="0.25">
      <c r="A38" s="76">
        <v>1123</v>
      </c>
      <c r="B38" s="333" t="s">
        <v>473</v>
      </c>
      <c r="C38" s="407" t="s">
        <v>732</v>
      </c>
      <c r="D38" s="425" t="s">
        <v>474</v>
      </c>
      <c r="E38" s="417" t="s">
        <v>417</v>
      </c>
      <c r="F38" s="529" t="s">
        <v>684</v>
      </c>
      <c r="G38" s="530"/>
      <c r="H38" s="530"/>
      <c r="I38" s="530"/>
      <c r="J38" s="530"/>
      <c r="K38" s="530"/>
      <c r="L38" s="530"/>
      <c r="M38" s="530"/>
      <c r="N38" s="530"/>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L38" s="415"/>
      <c r="AM38" s="415"/>
      <c r="AN38" s="415"/>
      <c r="AO38" s="415"/>
      <c r="AP38" s="415"/>
      <c r="AQ38" s="415"/>
      <c r="AR38" s="415"/>
      <c r="AS38" s="415"/>
      <c r="AT38" s="415"/>
      <c r="AU38" s="415"/>
      <c r="AV38" s="415"/>
      <c r="AW38" s="415"/>
      <c r="AX38" s="415"/>
      <c r="AY38" s="415"/>
      <c r="AZ38" s="415"/>
      <c r="BA38" s="415"/>
      <c r="BB38" s="415"/>
      <c r="BC38" s="415"/>
      <c r="BD38" s="415"/>
      <c r="BE38" s="415"/>
      <c r="BF38" s="415"/>
      <c r="BG38" s="415"/>
      <c r="BH38" s="415"/>
      <c r="BI38" s="415"/>
      <c r="BJ38" s="415"/>
      <c r="BK38" s="415"/>
      <c r="BL38" s="415"/>
      <c r="BM38" s="415"/>
      <c r="BN38" s="415"/>
      <c r="BO38" s="415"/>
      <c r="BP38" s="415"/>
      <c r="BQ38" s="415"/>
      <c r="BR38" s="415"/>
      <c r="BS38" s="415"/>
      <c r="BT38" s="415"/>
    </row>
    <row r="39" spans="1:72" s="78" customFormat="1" ht="30.75" customHeight="1" x14ac:dyDescent="0.25">
      <c r="A39" s="76">
        <v>1125</v>
      </c>
      <c r="B39" s="333" t="s">
        <v>475</v>
      </c>
      <c r="C39" s="408" t="s">
        <v>733</v>
      </c>
      <c r="D39" s="411">
        <v>47922061</v>
      </c>
      <c r="E39" s="412" t="s">
        <v>423</v>
      </c>
      <c r="F39" s="541" t="s">
        <v>734</v>
      </c>
      <c r="G39" s="542"/>
      <c r="H39" s="542"/>
      <c r="I39" s="542"/>
      <c r="J39" s="542"/>
      <c r="K39" s="542"/>
      <c r="L39" s="542"/>
      <c r="M39" s="542"/>
      <c r="N39" s="542"/>
      <c r="O39" s="415"/>
      <c r="P39" s="415"/>
      <c r="Q39" s="415"/>
      <c r="R39" s="415"/>
      <c r="S39" s="415"/>
      <c r="T39" s="415"/>
      <c r="U39" s="415"/>
      <c r="V39" s="415"/>
      <c r="W39" s="415"/>
      <c r="X39" s="415"/>
      <c r="Y39" s="415"/>
      <c r="Z39" s="415"/>
      <c r="AA39" s="415"/>
      <c r="AB39" s="415"/>
      <c r="AC39" s="415"/>
      <c r="AD39" s="415"/>
      <c r="AE39" s="415"/>
      <c r="AF39" s="415"/>
      <c r="AG39" s="415"/>
      <c r="AH39" s="415"/>
      <c r="AI39" s="415"/>
      <c r="AJ39" s="415"/>
      <c r="AK39" s="415"/>
      <c r="AL39" s="415"/>
      <c r="AM39" s="415"/>
      <c r="AN39" s="415"/>
      <c r="AO39" s="415"/>
      <c r="AP39" s="415"/>
      <c r="AQ39" s="415"/>
      <c r="AR39" s="415"/>
      <c r="AS39" s="415"/>
      <c r="AT39" s="415"/>
      <c r="AU39" s="415"/>
      <c r="AV39" s="415"/>
      <c r="AW39" s="415"/>
      <c r="AX39" s="415"/>
      <c r="AY39" s="415"/>
      <c r="AZ39" s="415"/>
      <c r="BA39" s="415"/>
      <c r="BB39" s="415"/>
      <c r="BC39" s="415"/>
      <c r="BD39" s="415"/>
      <c r="BE39" s="415"/>
      <c r="BF39" s="415"/>
      <c r="BG39" s="415"/>
      <c r="BH39" s="415"/>
      <c r="BI39" s="415"/>
      <c r="BJ39" s="415"/>
      <c r="BK39" s="415"/>
      <c r="BL39" s="415"/>
      <c r="BM39" s="415"/>
      <c r="BN39" s="415"/>
      <c r="BO39" s="415"/>
      <c r="BP39" s="415"/>
      <c r="BQ39" s="415"/>
      <c r="BR39" s="415"/>
      <c r="BS39" s="415"/>
      <c r="BT39" s="415"/>
    </row>
    <row r="40" spans="1:72" s="77" customFormat="1" ht="40.5" customHeight="1" x14ac:dyDescent="0.25">
      <c r="A40" s="76">
        <v>1126</v>
      </c>
      <c r="B40" s="333" t="s">
        <v>476</v>
      </c>
      <c r="C40" s="408" t="s">
        <v>477</v>
      </c>
      <c r="D40" s="411">
        <v>69650721</v>
      </c>
      <c r="E40" s="412" t="s">
        <v>423</v>
      </c>
      <c r="F40" s="543"/>
      <c r="G40" s="544"/>
      <c r="H40" s="544"/>
      <c r="I40" s="544"/>
      <c r="J40" s="544"/>
      <c r="K40" s="544"/>
      <c r="L40" s="544"/>
      <c r="M40" s="544"/>
      <c r="N40" s="544"/>
      <c r="O40" s="406"/>
      <c r="P40" s="406"/>
      <c r="Q40" s="406"/>
      <c r="R40" s="406"/>
      <c r="S40" s="406"/>
      <c r="T40" s="406"/>
      <c r="U40" s="406"/>
      <c r="V40" s="406"/>
      <c r="W40" s="406"/>
      <c r="X40" s="406"/>
      <c r="Y40" s="406"/>
      <c r="Z40" s="406"/>
      <c r="AA40" s="406"/>
      <c r="AB40" s="406"/>
      <c r="AC40" s="406"/>
      <c r="AD40" s="406"/>
      <c r="AE40" s="406"/>
      <c r="AF40" s="406"/>
      <c r="AG40" s="406"/>
      <c r="AH40" s="406"/>
      <c r="AI40" s="406"/>
      <c r="AJ40" s="406"/>
      <c r="AK40" s="406"/>
      <c r="AL40" s="406"/>
      <c r="AM40" s="406"/>
      <c r="AN40" s="406"/>
      <c r="AO40" s="406"/>
      <c r="AP40" s="406"/>
      <c r="AQ40" s="406"/>
      <c r="AR40" s="406"/>
      <c r="AS40" s="406"/>
      <c r="AT40" s="406"/>
      <c r="AU40" s="406"/>
      <c r="AV40" s="406"/>
      <c r="AW40" s="406"/>
      <c r="AX40" s="406"/>
      <c r="AY40" s="406"/>
      <c r="AZ40" s="406"/>
      <c r="BA40" s="406"/>
      <c r="BB40" s="406"/>
      <c r="BC40" s="406"/>
      <c r="BD40" s="406"/>
      <c r="BE40" s="406"/>
      <c r="BF40" s="406"/>
      <c r="BG40" s="406"/>
      <c r="BH40" s="406"/>
      <c r="BI40" s="406"/>
      <c r="BJ40" s="406"/>
      <c r="BK40" s="406"/>
      <c r="BL40" s="406"/>
      <c r="BM40" s="406"/>
      <c r="BN40" s="406"/>
      <c r="BO40" s="406"/>
      <c r="BP40" s="406"/>
      <c r="BQ40" s="406"/>
      <c r="BR40" s="406"/>
      <c r="BS40" s="406"/>
      <c r="BT40" s="406"/>
    </row>
    <row r="41" spans="1:72" s="77" customFormat="1" ht="26.25" customHeight="1" x14ac:dyDescent="0.25">
      <c r="A41" s="76">
        <v>1127</v>
      </c>
      <c r="B41" s="333" t="s">
        <v>478</v>
      </c>
      <c r="C41" s="414" t="s">
        <v>735</v>
      </c>
      <c r="D41" s="426" t="s">
        <v>479</v>
      </c>
      <c r="E41" s="405" t="s">
        <v>423</v>
      </c>
      <c r="F41" s="541" t="s">
        <v>736</v>
      </c>
      <c r="G41" s="542"/>
      <c r="H41" s="542"/>
      <c r="I41" s="542"/>
      <c r="J41" s="542"/>
      <c r="K41" s="542"/>
      <c r="L41" s="542"/>
      <c r="M41" s="542"/>
      <c r="N41" s="542"/>
      <c r="O41" s="406"/>
      <c r="P41" s="406"/>
      <c r="Q41" s="406"/>
      <c r="R41" s="406"/>
      <c r="S41" s="406"/>
      <c r="T41" s="406"/>
      <c r="U41" s="406"/>
      <c r="V41" s="406"/>
      <c r="W41" s="406"/>
      <c r="X41" s="406"/>
      <c r="Y41" s="406"/>
      <c r="Z41" s="406"/>
      <c r="AA41" s="406"/>
      <c r="AB41" s="406"/>
      <c r="AC41" s="406"/>
      <c r="AD41" s="406"/>
      <c r="AE41" s="406"/>
      <c r="AF41" s="406"/>
      <c r="AG41" s="406"/>
      <c r="AH41" s="406"/>
      <c r="AI41" s="406"/>
      <c r="AJ41" s="406"/>
      <c r="AK41" s="406"/>
      <c r="AL41" s="406"/>
      <c r="AM41" s="406"/>
      <c r="AN41" s="406"/>
      <c r="AO41" s="406"/>
      <c r="AP41" s="406"/>
      <c r="AQ41" s="406"/>
      <c r="AR41" s="406"/>
      <c r="AS41" s="406"/>
      <c r="AT41" s="406"/>
      <c r="AU41" s="406"/>
      <c r="AV41" s="406"/>
      <c r="AW41" s="406"/>
      <c r="AX41" s="406"/>
      <c r="AY41" s="406"/>
      <c r="AZ41" s="406"/>
      <c r="BA41" s="406"/>
      <c r="BB41" s="406"/>
      <c r="BC41" s="406"/>
      <c r="BD41" s="406"/>
      <c r="BE41" s="406"/>
      <c r="BF41" s="406"/>
      <c r="BG41" s="406"/>
      <c r="BH41" s="406"/>
      <c r="BI41" s="406"/>
      <c r="BJ41" s="406"/>
      <c r="BK41" s="406"/>
      <c r="BL41" s="406"/>
      <c r="BM41" s="406"/>
      <c r="BN41" s="406"/>
      <c r="BO41" s="406"/>
      <c r="BP41" s="406"/>
      <c r="BQ41" s="406"/>
      <c r="BR41" s="406"/>
      <c r="BS41" s="406"/>
      <c r="BT41" s="406"/>
    </row>
    <row r="42" spans="1:72" s="77" customFormat="1" ht="26.25" customHeight="1" x14ac:dyDescent="0.25">
      <c r="A42" s="76">
        <v>1128</v>
      </c>
      <c r="B42" s="333" t="s">
        <v>480</v>
      </c>
      <c r="C42" s="408" t="s">
        <v>737</v>
      </c>
      <c r="D42" s="416" t="s">
        <v>481</v>
      </c>
      <c r="E42" s="417" t="s">
        <v>438</v>
      </c>
      <c r="F42" s="529" t="s">
        <v>684</v>
      </c>
      <c r="G42" s="530"/>
      <c r="H42" s="530"/>
      <c r="I42" s="530"/>
      <c r="J42" s="530"/>
      <c r="K42" s="530"/>
      <c r="L42" s="530"/>
      <c r="M42" s="530"/>
      <c r="N42" s="530"/>
      <c r="O42" s="406"/>
      <c r="P42" s="406"/>
      <c r="Q42" s="406"/>
      <c r="R42" s="406"/>
      <c r="S42" s="406"/>
      <c r="T42" s="406"/>
      <c r="U42" s="406"/>
      <c r="V42" s="406"/>
      <c r="W42" s="406"/>
      <c r="X42" s="406"/>
      <c r="Y42" s="406"/>
      <c r="Z42" s="406"/>
      <c r="AA42" s="406"/>
      <c r="AB42" s="406"/>
      <c r="AC42" s="406"/>
      <c r="AD42" s="406"/>
      <c r="AE42" s="406"/>
      <c r="AF42" s="406"/>
      <c r="AG42" s="406"/>
      <c r="AH42" s="406"/>
      <c r="AI42" s="406"/>
      <c r="AJ42" s="406"/>
      <c r="AK42" s="406"/>
      <c r="AL42" s="406"/>
      <c r="AM42" s="406"/>
      <c r="AN42" s="406"/>
      <c r="AO42" s="406"/>
      <c r="AP42" s="406"/>
      <c r="AQ42" s="406"/>
      <c r="AR42" s="406"/>
      <c r="AS42" s="406"/>
      <c r="AT42" s="406"/>
      <c r="AU42" s="406"/>
      <c r="AV42" s="406"/>
      <c r="AW42" s="406"/>
      <c r="AX42" s="406"/>
      <c r="AY42" s="406"/>
      <c r="AZ42" s="406"/>
      <c r="BA42" s="406"/>
      <c r="BB42" s="406"/>
      <c r="BC42" s="406"/>
      <c r="BD42" s="406"/>
      <c r="BE42" s="406"/>
      <c r="BF42" s="406"/>
      <c r="BG42" s="406"/>
      <c r="BH42" s="406"/>
      <c r="BI42" s="406"/>
      <c r="BJ42" s="406"/>
      <c r="BK42" s="406"/>
      <c r="BL42" s="406"/>
      <c r="BM42" s="406"/>
      <c r="BN42" s="406"/>
      <c r="BO42" s="406"/>
      <c r="BP42" s="406"/>
      <c r="BQ42" s="406"/>
      <c r="BR42" s="406"/>
      <c r="BS42" s="406"/>
      <c r="BT42" s="406"/>
    </row>
    <row r="43" spans="1:72" s="77" customFormat="1" ht="26.25" customHeight="1" x14ac:dyDescent="0.25">
      <c r="A43" s="76">
        <v>1129</v>
      </c>
      <c r="B43" s="333" t="s">
        <v>482</v>
      </c>
      <c r="C43" s="414" t="s">
        <v>738</v>
      </c>
      <c r="D43" s="409">
        <v>70259941</v>
      </c>
      <c r="E43" s="410" t="s">
        <v>438</v>
      </c>
      <c r="F43" s="529" t="s">
        <v>684</v>
      </c>
      <c r="G43" s="530"/>
      <c r="H43" s="530"/>
      <c r="I43" s="530"/>
      <c r="J43" s="530"/>
      <c r="K43" s="530"/>
      <c r="L43" s="530"/>
      <c r="M43" s="530"/>
      <c r="N43" s="530"/>
      <c r="O43" s="406"/>
      <c r="P43" s="406"/>
      <c r="Q43" s="406"/>
      <c r="R43" s="406"/>
      <c r="S43" s="406"/>
      <c r="T43" s="406"/>
      <c r="U43" s="406"/>
      <c r="V43" s="406"/>
      <c r="W43" s="406"/>
      <c r="X43" s="406"/>
      <c r="Y43" s="406"/>
      <c r="Z43" s="406"/>
      <c r="AA43" s="406"/>
      <c r="AB43" s="406"/>
      <c r="AC43" s="406"/>
      <c r="AD43" s="406"/>
      <c r="AE43" s="406"/>
      <c r="AF43" s="406"/>
      <c r="AG43" s="406"/>
      <c r="AH43" s="406"/>
      <c r="AI43" s="406"/>
      <c r="AJ43" s="406"/>
      <c r="AK43" s="406"/>
      <c r="AL43" s="406"/>
      <c r="AM43" s="406"/>
      <c r="AN43" s="406"/>
      <c r="AO43" s="406"/>
      <c r="AP43" s="406"/>
      <c r="AQ43" s="406"/>
      <c r="AR43" s="406"/>
      <c r="AS43" s="406"/>
      <c r="AT43" s="406"/>
      <c r="AU43" s="406"/>
      <c r="AV43" s="406"/>
      <c r="AW43" s="406"/>
      <c r="AX43" s="406"/>
      <c r="AY43" s="406"/>
      <c r="AZ43" s="406"/>
      <c r="BA43" s="406"/>
      <c r="BB43" s="406"/>
      <c r="BC43" s="406"/>
      <c r="BD43" s="406"/>
      <c r="BE43" s="406"/>
      <c r="BF43" s="406"/>
      <c r="BG43" s="406"/>
      <c r="BH43" s="406"/>
      <c r="BI43" s="406"/>
      <c r="BJ43" s="406"/>
      <c r="BK43" s="406"/>
      <c r="BL43" s="406"/>
      <c r="BM43" s="406"/>
      <c r="BN43" s="406"/>
      <c r="BO43" s="406"/>
      <c r="BP43" s="406"/>
      <c r="BQ43" s="406"/>
      <c r="BR43" s="406"/>
      <c r="BS43" s="406"/>
      <c r="BT43" s="406"/>
    </row>
    <row r="44" spans="1:72" s="77" customFormat="1" ht="26.25" customHeight="1" x14ac:dyDescent="0.25">
      <c r="A44" s="76">
        <v>1130</v>
      </c>
      <c r="B44" s="333" t="s">
        <v>483</v>
      </c>
      <c r="C44" s="422" t="s">
        <v>484</v>
      </c>
      <c r="D44" s="411">
        <v>70259925</v>
      </c>
      <c r="E44" s="412" t="s">
        <v>438</v>
      </c>
      <c r="F44" s="543"/>
      <c r="G44" s="544"/>
      <c r="H44" s="544"/>
      <c r="I44" s="544"/>
      <c r="J44" s="544"/>
      <c r="K44" s="544"/>
      <c r="L44" s="544"/>
      <c r="M44" s="544"/>
      <c r="N44" s="544"/>
      <c r="O44" s="406"/>
      <c r="P44" s="406"/>
      <c r="Q44" s="406"/>
      <c r="R44" s="406"/>
      <c r="S44" s="406"/>
      <c r="T44" s="406"/>
      <c r="U44" s="406"/>
      <c r="V44" s="406"/>
      <c r="W44" s="406"/>
      <c r="X44" s="406"/>
      <c r="Y44" s="406"/>
      <c r="Z44" s="406"/>
      <c r="AA44" s="406"/>
      <c r="AB44" s="406"/>
      <c r="AC44" s="406"/>
      <c r="AD44" s="406"/>
      <c r="AE44" s="406"/>
      <c r="AF44" s="406"/>
      <c r="AG44" s="406"/>
      <c r="AH44" s="406"/>
      <c r="AI44" s="406"/>
      <c r="AJ44" s="406"/>
      <c r="AK44" s="406"/>
      <c r="AL44" s="406"/>
      <c r="AM44" s="406"/>
      <c r="AN44" s="406"/>
      <c r="AO44" s="406"/>
      <c r="AP44" s="406"/>
      <c r="AQ44" s="406"/>
      <c r="AR44" s="406"/>
      <c r="AS44" s="406"/>
      <c r="AT44" s="406"/>
      <c r="AU44" s="406"/>
      <c r="AV44" s="406"/>
      <c r="AW44" s="406"/>
      <c r="AX44" s="406"/>
      <c r="AY44" s="406"/>
      <c r="AZ44" s="406"/>
      <c r="BA44" s="406"/>
      <c r="BB44" s="406"/>
      <c r="BC44" s="406"/>
      <c r="BD44" s="406"/>
      <c r="BE44" s="406"/>
      <c r="BF44" s="406"/>
      <c r="BG44" s="406"/>
      <c r="BH44" s="406"/>
      <c r="BI44" s="406"/>
      <c r="BJ44" s="406"/>
      <c r="BK44" s="406"/>
      <c r="BL44" s="406"/>
      <c r="BM44" s="406"/>
      <c r="BN44" s="406"/>
      <c r="BO44" s="406"/>
      <c r="BP44" s="406"/>
      <c r="BQ44" s="406"/>
      <c r="BR44" s="406"/>
      <c r="BS44" s="406"/>
      <c r="BT44" s="406"/>
    </row>
    <row r="45" spans="1:72" s="77" customFormat="1" ht="32.25" customHeight="1" x14ac:dyDescent="0.25">
      <c r="A45" s="76">
        <v>1131</v>
      </c>
      <c r="B45" s="333" t="s">
        <v>485</v>
      </c>
      <c r="C45" s="408" t="s">
        <v>486</v>
      </c>
      <c r="D45" s="426" t="s">
        <v>487</v>
      </c>
      <c r="E45" s="405" t="s">
        <v>438</v>
      </c>
      <c r="F45" s="543"/>
      <c r="G45" s="544"/>
      <c r="H45" s="544"/>
      <c r="I45" s="544"/>
      <c r="J45" s="544"/>
      <c r="K45" s="544"/>
      <c r="L45" s="544"/>
      <c r="M45" s="544"/>
      <c r="N45" s="544"/>
      <c r="O45" s="406"/>
      <c r="P45" s="406"/>
      <c r="Q45" s="406"/>
      <c r="R45" s="406"/>
      <c r="S45" s="406"/>
      <c r="T45" s="406"/>
      <c r="U45" s="406"/>
      <c r="V45" s="406"/>
      <c r="W45" s="406"/>
      <c r="X45" s="406"/>
      <c r="Y45" s="406"/>
      <c r="Z45" s="406"/>
      <c r="AA45" s="406"/>
      <c r="AB45" s="406"/>
      <c r="AC45" s="406"/>
      <c r="AD45" s="406"/>
      <c r="AE45" s="406"/>
      <c r="AF45" s="406"/>
      <c r="AG45" s="406"/>
      <c r="AH45" s="406"/>
      <c r="AI45" s="406"/>
      <c r="AJ45" s="406"/>
      <c r="AK45" s="406"/>
      <c r="AL45" s="406"/>
      <c r="AM45" s="406"/>
      <c r="AN45" s="406"/>
      <c r="AO45" s="406"/>
      <c r="AP45" s="406"/>
      <c r="AQ45" s="406"/>
      <c r="AR45" s="406"/>
      <c r="AS45" s="406"/>
      <c r="AT45" s="406"/>
      <c r="AU45" s="406"/>
      <c r="AV45" s="406"/>
      <c r="AW45" s="406"/>
      <c r="AX45" s="406"/>
      <c r="AY45" s="406"/>
      <c r="AZ45" s="406"/>
      <c r="BA45" s="406"/>
      <c r="BB45" s="406"/>
      <c r="BC45" s="406"/>
      <c r="BD45" s="406"/>
      <c r="BE45" s="406"/>
      <c r="BF45" s="406"/>
      <c r="BG45" s="406"/>
      <c r="BH45" s="406"/>
      <c r="BI45" s="406"/>
      <c r="BJ45" s="406"/>
      <c r="BK45" s="406"/>
      <c r="BL45" s="406"/>
      <c r="BM45" s="406"/>
      <c r="BN45" s="406"/>
      <c r="BO45" s="406"/>
      <c r="BP45" s="406"/>
      <c r="BQ45" s="406"/>
      <c r="BR45" s="406"/>
      <c r="BS45" s="406"/>
      <c r="BT45" s="406"/>
    </row>
    <row r="46" spans="1:72" s="77" customFormat="1" ht="29.25" customHeight="1" x14ac:dyDescent="0.25">
      <c r="A46" s="76">
        <v>1132</v>
      </c>
      <c r="B46" s="333" t="s">
        <v>488</v>
      </c>
      <c r="C46" s="408" t="s">
        <v>739</v>
      </c>
      <c r="D46" s="409">
        <v>61986038</v>
      </c>
      <c r="E46" s="410" t="s">
        <v>438</v>
      </c>
      <c r="F46" s="529" t="s">
        <v>684</v>
      </c>
      <c r="G46" s="530"/>
      <c r="H46" s="530"/>
      <c r="I46" s="530"/>
      <c r="J46" s="530"/>
      <c r="K46" s="530"/>
      <c r="L46" s="530"/>
      <c r="M46" s="530"/>
      <c r="N46" s="530"/>
      <c r="O46" s="406"/>
      <c r="P46" s="406"/>
      <c r="Q46" s="406"/>
      <c r="R46" s="406"/>
      <c r="S46" s="406"/>
      <c r="T46" s="406"/>
      <c r="U46" s="406"/>
      <c r="V46" s="406"/>
      <c r="W46" s="406"/>
      <c r="X46" s="406"/>
      <c r="Y46" s="406"/>
      <c r="Z46" s="406"/>
      <c r="AA46" s="406"/>
      <c r="AB46" s="406"/>
      <c r="AC46" s="406"/>
      <c r="AD46" s="406"/>
      <c r="AE46" s="406"/>
      <c r="AF46" s="406"/>
      <c r="AG46" s="406"/>
      <c r="AH46" s="406"/>
      <c r="AI46" s="406"/>
      <c r="AJ46" s="406"/>
      <c r="AK46" s="406"/>
      <c r="AL46" s="406"/>
      <c r="AM46" s="406"/>
      <c r="AN46" s="406"/>
      <c r="AO46" s="406"/>
      <c r="AP46" s="406"/>
      <c r="AQ46" s="406"/>
      <c r="AR46" s="406"/>
      <c r="AS46" s="406"/>
      <c r="AT46" s="406"/>
      <c r="AU46" s="406"/>
      <c r="AV46" s="406"/>
      <c r="AW46" s="406"/>
      <c r="AX46" s="406"/>
      <c r="AY46" s="406"/>
      <c r="AZ46" s="406"/>
      <c r="BA46" s="406"/>
      <c r="BB46" s="406"/>
      <c r="BC46" s="406"/>
      <c r="BD46" s="406"/>
      <c r="BE46" s="406"/>
      <c r="BF46" s="406"/>
      <c r="BG46" s="406"/>
      <c r="BH46" s="406"/>
      <c r="BI46" s="406"/>
      <c r="BJ46" s="406"/>
      <c r="BK46" s="406"/>
      <c r="BL46" s="406"/>
      <c r="BM46" s="406"/>
      <c r="BN46" s="406"/>
      <c r="BO46" s="406"/>
      <c r="BP46" s="406"/>
      <c r="BQ46" s="406"/>
      <c r="BR46" s="406"/>
      <c r="BS46" s="406"/>
      <c r="BT46" s="406"/>
    </row>
    <row r="47" spans="1:72" s="77" customFormat="1" ht="26.25" customHeight="1" x14ac:dyDescent="0.25">
      <c r="A47" s="76">
        <v>1133</v>
      </c>
      <c r="B47" s="333" t="s">
        <v>489</v>
      </c>
      <c r="C47" s="408" t="s">
        <v>740</v>
      </c>
      <c r="D47" s="411">
        <v>61985759</v>
      </c>
      <c r="E47" s="412" t="s">
        <v>438</v>
      </c>
      <c r="F47" s="541" t="s">
        <v>741</v>
      </c>
      <c r="G47" s="542"/>
      <c r="H47" s="542"/>
      <c r="I47" s="542"/>
      <c r="J47" s="542"/>
      <c r="K47" s="542"/>
      <c r="L47" s="542"/>
      <c r="M47" s="542"/>
      <c r="N47" s="542"/>
      <c r="O47" s="406"/>
      <c r="P47" s="406"/>
      <c r="Q47" s="406"/>
      <c r="R47" s="406"/>
      <c r="S47" s="406"/>
      <c r="T47" s="406"/>
      <c r="U47" s="406"/>
      <c r="V47" s="406"/>
      <c r="W47" s="406"/>
      <c r="X47" s="406"/>
      <c r="Y47" s="406"/>
      <c r="Z47" s="406"/>
      <c r="AA47" s="406"/>
      <c r="AB47" s="406"/>
      <c r="AC47" s="406"/>
      <c r="AD47" s="406"/>
      <c r="AE47" s="406"/>
      <c r="AF47" s="406"/>
      <c r="AG47" s="406"/>
      <c r="AH47" s="406"/>
      <c r="AI47" s="406"/>
      <c r="AJ47" s="406"/>
      <c r="AK47" s="406"/>
      <c r="AL47" s="406"/>
      <c r="AM47" s="406"/>
      <c r="AN47" s="406"/>
      <c r="AO47" s="406"/>
      <c r="AP47" s="406"/>
      <c r="AQ47" s="406"/>
      <c r="AR47" s="406"/>
      <c r="AS47" s="406"/>
      <c r="AT47" s="406"/>
      <c r="AU47" s="406"/>
      <c r="AV47" s="406"/>
      <c r="AW47" s="406"/>
      <c r="AX47" s="406"/>
      <c r="AY47" s="406"/>
      <c r="AZ47" s="406"/>
      <c r="BA47" s="406"/>
      <c r="BB47" s="406"/>
      <c r="BC47" s="406"/>
      <c r="BD47" s="406"/>
      <c r="BE47" s="406"/>
      <c r="BF47" s="406"/>
      <c r="BG47" s="406"/>
      <c r="BH47" s="406"/>
      <c r="BI47" s="406"/>
      <c r="BJ47" s="406"/>
      <c r="BK47" s="406"/>
      <c r="BL47" s="406"/>
      <c r="BM47" s="406"/>
      <c r="BN47" s="406"/>
      <c r="BO47" s="406"/>
      <c r="BP47" s="406"/>
      <c r="BQ47" s="406"/>
      <c r="BR47" s="406"/>
      <c r="BS47" s="406"/>
      <c r="BT47" s="406"/>
    </row>
    <row r="48" spans="1:72" s="77" customFormat="1" ht="26.25" customHeight="1" x14ac:dyDescent="0.25">
      <c r="A48" s="76">
        <v>1134</v>
      </c>
      <c r="B48" s="333" t="s">
        <v>490</v>
      </c>
      <c r="C48" s="408" t="s">
        <v>742</v>
      </c>
      <c r="D48" s="411">
        <v>63701171</v>
      </c>
      <c r="E48" s="412" t="s">
        <v>438</v>
      </c>
      <c r="F48" s="543"/>
      <c r="G48" s="544"/>
      <c r="H48" s="544"/>
      <c r="I48" s="544"/>
      <c r="J48" s="544"/>
      <c r="K48" s="544"/>
      <c r="L48" s="544"/>
      <c r="M48" s="544"/>
      <c r="N48" s="544"/>
      <c r="O48" s="406"/>
      <c r="P48" s="406"/>
      <c r="Q48" s="406"/>
      <c r="R48" s="406"/>
      <c r="S48" s="406"/>
      <c r="T48" s="406"/>
      <c r="U48" s="406"/>
      <c r="V48" s="406"/>
      <c r="W48" s="406"/>
      <c r="X48" s="406"/>
      <c r="Y48" s="406"/>
      <c r="Z48" s="406"/>
      <c r="AA48" s="406"/>
      <c r="AB48" s="406"/>
      <c r="AC48" s="406"/>
      <c r="AD48" s="406"/>
      <c r="AE48" s="406"/>
      <c r="AF48" s="406"/>
      <c r="AG48" s="406"/>
      <c r="AH48" s="406"/>
      <c r="AI48" s="406"/>
      <c r="AJ48" s="406"/>
      <c r="AK48" s="406"/>
      <c r="AL48" s="406"/>
      <c r="AM48" s="406"/>
      <c r="AN48" s="406"/>
      <c r="AO48" s="406"/>
      <c r="AP48" s="406"/>
      <c r="AQ48" s="406"/>
      <c r="AR48" s="406"/>
      <c r="AS48" s="406"/>
      <c r="AT48" s="406"/>
      <c r="AU48" s="406"/>
      <c r="AV48" s="406"/>
      <c r="AW48" s="406"/>
      <c r="AX48" s="406"/>
      <c r="AY48" s="406"/>
      <c r="AZ48" s="406"/>
      <c r="BA48" s="406"/>
      <c r="BB48" s="406"/>
      <c r="BC48" s="406"/>
      <c r="BD48" s="406"/>
      <c r="BE48" s="406"/>
      <c r="BF48" s="406"/>
      <c r="BG48" s="406"/>
      <c r="BH48" s="406"/>
      <c r="BI48" s="406"/>
      <c r="BJ48" s="406"/>
      <c r="BK48" s="406"/>
      <c r="BL48" s="406"/>
      <c r="BM48" s="406"/>
      <c r="BN48" s="406"/>
      <c r="BO48" s="406"/>
      <c r="BP48" s="406"/>
      <c r="BQ48" s="406"/>
      <c r="BR48" s="406"/>
      <c r="BS48" s="406"/>
      <c r="BT48" s="406"/>
    </row>
    <row r="49" spans="1:72" s="77" customFormat="1" ht="28.5" customHeight="1" x14ac:dyDescent="0.25">
      <c r="A49" s="76">
        <v>1135</v>
      </c>
      <c r="B49" s="333" t="s">
        <v>491</v>
      </c>
      <c r="C49" s="407" t="s">
        <v>743</v>
      </c>
      <c r="D49" s="425" t="s">
        <v>492</v>
      </c>
      <c r="E49" s="417" t="s">
        <v>427</v>
      </c>
      <c r="F49" s="529" t="s">
        <v>684</v>
      </c>
      <c r="G49" s="530"/>
      <c r="H49" s="530"/>
      <c r="I49" s="530"/>
      <c r="J49" s="530"/>
      <c r="K49" s="530"/>
      <c r="L49" s="530"/>
      <c r="M49" s="530"/>
      <c r="N49" s="530"/>
      <c r="O49" s="406"/>
      <c r="P49" s="406"/>
      <c r="Q49" s="406"/>
      <c r="R49" s="406"/>
      <c r="S49" s="406"/>
      <c r="T49" s="406"/>
      <c r="U49" s="406"/>
      <c r="V49" s="406"/>
      <c r="W49" s="406"/>
      <c r="X49" s="406"/>
      <c r="Y49" s="406"/>
      <c r="Z49" s="406"/>
      <c r="AA49" s="406"/>
      <c r="AB49" s="406"/>
      <c r="AC49" s="406"/>
      <c r="AD49" s="406"/>
      <c r="AE49" s="406"/>
      <c r="AF49" s="406"/>
      <c r="AG49" s="406"/>
      <c r="AH49" s="406"/>
      <c r="AI49" s="406"/>
      <c r="AJ49" s="406"/>
      <c r="AK49" s="406"/>
      <c r="AL49" s="406"/>
      <c r="AM49" s="406"/>
      <c r="AN49" s="406"/>
      <c r="AO49" s="406"/>
      <c r="AP49" s="406"/>
      <c r="AQ49" s="406"/>
      <c r="AR49" s="406"/>
      <c r="AS49" s="406"/>
      <c r="AT49" s="406"/>
      <c r="AU49" s="406"/>
      <c r="AV49" s="406"/>
      <c r="AW49" s="406"/>
      <c r="AX49" s="406"/>
      <c r="AY49" s="406"/>
      <c r="AZ49" s="406"/>
      <c r="BA49" s="406"/>
      <c r="BB49" s="406"/>
      <c r="BC49" s="406"/>
      <c r="BD49" s="406"/>
      <c r="BE49" s="406"/>
      <c r="BF49" s="406"/>
      <c r="BG49" s="406"/>
      <c r="BH49" s="406"/>
      <c r="BI49" s="406"/>
      <c r="BJ49" s="406"/>
      <c r="BK49" s="406"/>
      <c r="BL49" s="406"/>
      <c r="BM49" s="406"/>
      <c r="BN49" s="406"/>
      <c r="BO49" s="406"/>
      <c r="BP49" s="406"/>
      <c r="BQ49" s="406"/>
      <c r="BR49" s="406"/>
      <c r="BS49" s="406"/>
      <c r="BT49" s="406"/>
    </row>
    <row r="50" spans="1:72" s="77" customFormat="1" ht="26.25" customHeight="1" x14ac:dyDescent="0.25">
      <c r="A50" s="76">
        <v>1136</v>
      </c>
      <c r="B50" s="333" t="s">
        <v>493</v>
      </c>
      <c r="C50" s="407" t="s">
        <v>494</v>
      </c>
      <c r="D50" s="404" t="s">
        <v>495</v>
      </c>
      <c r="E50" s="405" t="s">
        <v>427</v>
      </c>
      <c r="F50" s="543"/>
      <c r="G50" s="544"/>
      <c r="H50" s="544"/>
      <c r="I50" s="544"/>
      <c r="J50" s="544"/>
      <c r="K50" s="544"/>
      <c r="L50" s="544"/>
      <c r="M50" s="544"/>
      <c r="N50" s="544"/>
      <c r="O50" s="406"/>
      <c r="P50" s="406"/>
      <c r="Q50" s="406"/>
      <c r="R50" s="406"/>
      <c r="S50" s="406"/>
      <c r="T50" s="406"/>
      <c r="U50" s="406"/>
      <c r="V50" s="406"/>
      <c r="W50" s="406"/>
      <c r="X50" s="406"/>
      <c r="Y50" s="406"/>
      <c r="Z50" s="406"/>
      <c r="AA50" s="406"/>
      <c r="AB50" s="406"/>
      <c r="AC50" s="406"/>
      <c r="AD50" s="406"/>
      <c r="AE50" s="406"/>
      <c r="AF50" s="406"/>
      <c r="AG50" s="406"/>
      <c r="AH50" s="406"/>
      <c r="AI50" s="406"/>
      <c r="AJ50" s="406"/>
      <c r="AK50" s="406"/>
      <c r="AL50" s="406"/>
      <c r="AM50" s="406"/>
      <c r="AN50" s="406"/>
      <c r="AO50" s="406"/>
      <c r="AP50" s="406"/>
      <c r="AQ50" s="406"/>
      <c r="AR50" s="406"/>
      <c r="AS50" s="406"/>
      <c r="AT50" s="406"/>
      <c r="AU50" s="406"/>
      <c r="AV50" s="406"/>
      <c r="AW50" s="406"/>
      <c r="AX50" s="406"/>
      <c r="AY50" s="406"/>
      <c r="AZ50" s="406"/>
      <c r="BA50" s="406"/>
      <c r="BB50" s="406"/>
      <c r="BC50" s="406"/>
      <c r="BD50" s="406"/>
      <c r="BE50" s="406"/>
      <c r="BF50" s="406"/>
      <c r="BG50" s="406"/>
      <c r="BH50" s="406"/>
      <c r="BI50" s="406"/>
      <c r="BJ50" s="406"/>
      <c r="BK50" s="406"/>
      <c r="BL50" s="406"/>
      <c r="BM50" s="406"/>
      <c r="BN50" s="406"/>
      <c r="BO50" s="406"/>
      <c r="BP50" s="406"/>
      <c r="BQ50" s="406"/>
      <c r="BR50" s="406"/>
      <c r="BS50" s="406"/>
      <c r="BT50" s="406"/>
    </row>
    <row r="51" spans="1:72" s="77" customFormat="1" ht="31.5" customHeight="1" x14ac:dyDescent="0.25">
      <c r="A51" s="76">
        <v>1137</v>
      </c>
      <c r="B51" s="333" t="s">
        <v>496</v>
      </c>
      <c r="C51" s="403" t="s">
        <v>497</v>
      </c>
      <c r="D51" s="425" t="s">
        <v>498</v>
      </c>
      <c r="E51" s="417" t="s">
        <v>427</v>
      </c>
      <c r="F51" s="543"/>
      <c r="G51" s="544"/>
      <c r="H51" s="544"/>
      <c r="I51" s="544"/>
      <c r="J51" s="544"/>
      <c r="K51" s="544"/>
      <c r="L51" s="544"/>
      <c r="M51" s="544"/>
      <c r="N51" s="544"/>
      <c r="O51" s="406"/>
      <c r="P51" s="406"/>
      <c r="Q51" s="406"/>
      <c r="R51" s="406"/>
      <c r="S51" s="406"/>
      <c r="T51" s="406"/>
      <c r="U51" s="406"/>
      <c r="V51" s="406"/>
      <c r="W51" s="406"/>
      <c r="X51" s="406"/>
      <c r="Y51" s="406"/>
      <c r="Z51" s="406"/>
      <c r="AA51" s="406"/>
      <c r="AB51" s="406"/>
      <c r="AC51" s="406"/>
      <c r="AD51" s="406"/>
      <c r="AE51" s="406"/>
      <c r="AF51" s="406"/>
      <c r="AG51" s="406"/>
      <c r="AH51" s="406"/>
      <c r="AI51" s="406"/>
      <c r="AJ51" s="406"/>
      <c r="AK51" s="406"/>
      <c r="AL51" s="406"/>
      <c r="AM51" s="406"/>
      <c r="AN51" s="406"/>
      <c r="AO51" s="406"/>
      <c r="AP51" s="406"/>
      <c r="AQ51" s="406"/>
      <c r="AR51" s="406"/>
      <c r="AS51" s="406"/>
      <c r="AT51" s="406"/>
      <c r="AU51" s="406"/>
      <c r="AV51" s="406"/>
      <c r="AW51" s="406"/>
      <c r="AX51" s="406"/>
      <c r="AY51" s="406"/>
      <c r="AZ51" s="406"/>
      <c r="BA51" s="406"/>
      <c r="BB51" s="406"/>
      <c r="BC51" s="406"/>
      <c r="BD51" s="406"/>
      <c r="BE51" s="406"/>
      <c r="BF51" s="406"/>
      <c r="BG51" s="406"/>
      <c r="BH51" s="406"/>
      <c r="BI51" s="406"/>
      <c r="BJ51" s="406"/>
      <c r="BK51" s="406"/>
      <c r="BL51" s="406"/>
      <c r="BM51" s="406"/>
      <c r="BN51" s="406"/>
      <c r="BO51" s="406"/>
      <c r="BP51" s="406"/>
      <c r="BQ51" s="406"/>
      <c r="BR51" s="406"/>
      <c r="BS51" s="406"/>
      <c r="BT51" s="406"/>
    </row>
    <row r="52" spans="1:72" s="77" customFormat="1" ht="36" customHeight="1" x14ac:dyDescent="0.25">
      <c r="A52" s="76">
        <v>1138</v>
      </c>
      <c r="B52" s="333" t="s">
        <v>499</v>
      </c>
      <c r="C52" s="407" t="s">
        <v>744</v>
      </c>
      <c r="D52" s="425" t="s">
        <v>500</v>
      </c>
      <c r="E52" s="417" t="s">
        <v>427</v>
      </c>
      <c r="F52" s="529" t="s">
        <v>684</v>
      </c>
      <c r="G52" s="530"/>
      <c r="H52" s="530"/>
      <c r="I52" s="530"/>
      <c r="J52" s="530"/>
      <c r="K52" s="530"/>
      <c r="L52" s="530"/>
      <c r="M52" s="530"/>
      <c r="N52" s="530"/>
      <c r="O52" s="406"/>
      <c r="P52" s="406"/>
      <c r="Q52" s="406"/>
      <c r="R52" s="406"/>
      <c r="S52" s="406"/>
      <c r="T52" s="406"/>
      <c r="U52" s="406"/>
      <c r="V52" s="406"/>
      <c r="W52" s="406"/>
      <c r="X52" s="406"/>
      <c r="Y52" s="406"/>
      <c r="Z52" s="406"/>
      <c r="AA52" s="406"/>
      <c r="AB52" s="406"/>
      <c r="AC52" s="406"/>
      <c r="AD52" s="406"/>
      <c r="AE52" s="406"/>
      <c r="AF52" s="406"/>
      <c r="AG52" s="406"/>
      <c r="AH52" s="406"/>
      <c r="AI52" s="406"/>
      <c r="AJ52" s="406"/>
      <c r="AK52" s="406"/>
      <c r="AL52" s="406"/>
      <c r="AM52" s="406"/>
      <c r="AN52" s="406"/>
      <c r="AO52" s="406"/>
      <c r="AP52" s="406"/>
      <c r="AQ52" s="406"/>
      <c r="AR52" s="406"/>
      <c r="AS52" s="406"/>
      <c r="AT52" s="406"/>
      <c r="AU52" s="406"/>
      <c r="AV52" s="406"/>
      <c r="AW52" s="406"/>
      <c r="AX52" s="406"/>
      <c r="AY52" s="406"/>
      <c r="AZ52" s="406"/>
      <c r="BA52" s="406"/>
      <c r="BB52" s="406"/>
      <c r="BC52" s="406"/>
      <c r="BD52" s="406"/>
      <c r="BE52" s="406"/>
      <c r="BF52" s="406"/>
      <c r="BG52" s="406"/>
      <c r="BH52" s="406"/>
      <c r="BI52" s="406"/>
      <c r="BJ52" s="406"/>
      <c r="BK52" s="406"/>
      <c r="BL52" s="406"/>
      <c r="BM52" s="406"/>
      <c r="BN52" s="406"/>
      <c r="BO52" s="406"/>
      <c r="BP52" s="406"/>
      <c r="BQ52" s="406"/>
      <c r="BR52" s="406"/>
      <c r="BS52" s="406"/>
      <c r="BT52" s="406"/>
    </row>
    <row r="53" spans="1:72" s="77" customFormat="1" ht="26.25" customHeight="1" x14ac:dyDescent="0.25">
      <c r="A53" s="79">
        <v>1140</v>
      </c>
      <c r="B53" s="335" t="s">
        <v>501</v>
      </c>
      <c r="C53" s="427" t="s">
        <v>745</v>
      </c>
      <c r="D53" s="428" t="s">
        <v>502</v>
      </c>
      <c r="E53" s="429" t="s">
        <v>427</v>
      </c>
      <c r="F53" s="545" t="s">
        <v>746</v>
      </c>
      <c r="G53" s="546"/>
      <c r="H53" s="546"/>
      <c r="I53" s="546"/>
      <c r="J53" s="546"/>
      <c r="K53" s="546"/>
      <c r="L53" s="546"/>
      <c r="M53" s="546"/>
      <c r="N53" s="546"/>
      <c r="O53" s="406"/>
      <c r="P53" s="406"/>
      <c r="Q53" s="406"/>
      <c r="R53" s="406"/>
      <c r="S53" s="406"/>
      <c r="T53" s="406"/>
      <c r="U53" s="406"/>
      <c r="V53" s="406"/>
      <c r="W53" s="406"/>
      <c r="X53" s="406"/>
      <c r="Y53" s="406"/>
      <c r="Z53" s="406"/>
      <c r="AA53" s="406"/>
      <c r="AB53" s="406"/>
      <c r="AC53" s="406"/>
      <c r="AD53" s="406"/>
      <c r="AE53" s="406"/>
      <c r="AF53" s="406"/>
      <c r="AG53" s="406"/>
      <c r="AH53" s="406"/>
      <c r="AI53" s="406"/>
      <c r="AJ53" s="406"/>
      <c r="AK53" s="406"/>
      <c r="AL53" s="406"/>
      <c r="AM53" s="406"/>
      <c r="AN53" s="406"/>
      <c r="AO53" s="406"/>
      <c r="AP53" s="406"/>
      <c r="AQ53" s="406"/>
      <c r="AR53" s="406"/>
      <c r="AS53" s="406"/>
      <c r="AT53" s="406"/>
      <c r="AU53" s="406"/>
      <c r="AV53" s="406"/>
      <c r="AW53" s="406"/>
      <c r="AX53" s="406"/>
      <c r="AY53" s="406"/>
      <c r="AZ53" s="406"/>
      <c r="BA53" s="406"/>
      <c r="BB53" s="406"/>
      <c r="BC53" s="406"/>
      <c r="BD53" s="406"/>
      <c r="BE53" s="406"/>
      <c r="BF53" s="406"/>
      <c r="BG53" s="406"/>
      <c r="BH53" s="406"/>
      <c r="BI53" s="406"/>
      <c r="BJ53" s="406"/>
      <c r="BK53" s="406"/>
      <c r="BL53" s="406"/>
      <c r="BM53" s="406"/>
      <c r="BN53" s="406"/>
      <c r="BO53" s="406"/>
      <c r="BP53" s="406"/>
      <c r="BQ53" s="406"/>
      <c r="BR53" s="406"/>
      <c r="BS53" s="406"/>
      <c r="BT53" s="406"/>
    </row>
    <row r="54" spans="1:72" s="77" customFormat="1" ht="26.25" customHeight="1" x14ac:dyDescent="0.25">
      <c r="A54" s="76">
        <v>1142</v>
      </c>
      <c r="B54" s="333" t="s">
        <v>503</v>
      </c>
      <c r="C54" s="408" t="s">
        <v>747</v>
      </c>
      <c r="D54" s="426" t="s">
        <v>504</v>
      </c>
      <c r="E54" s="405" t="s">
        <v>430</v>
      </c>
      <c r="F54" s="545" t="s">
        <v>748</v>
      </c>
      <c r="G54" s="546"/>
      <c r="H54" s="546"/>
      <c r="I54" s="546"/>
      <c r="J54" s="546"/>
      <c r="K54" s="546"/>
      <c r="L54" s="546"/>
      <c r="M54" s="546"/>
      <c r="N54" s="546"/>
      <c r="O54" s="406"/>
      <c r="P54" s="406"/>
      <c r="Q54" s="406"/>
      <c r="R54" s="406"/>
      <c r="S54" s="406"/>
      <c r="T54" s="406"/>
      <c r="U54" s="406"/>
      <c r="V54" s="406"/>
      <c r="W54" s="406"/>
      <c r="X54" s="406"/>
      <c r="Y54" s="406"/>
      <c r="Z54" s="406"/>
      <c r="AA54" s="406"/>
      <c r="AB54" s="406"/>
      <c r="AC54" s="406"/>
      <c r="AD54" s="406"/>
      <c r="AE54" s="406"/>
      <c r="AF54" s="406"/>
      <c r="AG54" s="406"/>
      <c r="AH54" s="406"/>
      <c r="AI54" s="406"/>
      <c r="AJ54" s="406"/>
      <c r="AK54" s="406"/>
      <c r="AL54" s="406"/>
      <c r="AM54" s="406"/>
      <c r="AN54" s="406"/>
      <c r="AO54" s="406"/>
      <c r="AP54" s="406"/>
      <c r="AQ54" s="406"/>
      <c r="AR54" s="406"/>
      <c r="AS54" s="406"/>
      <c r="AT54" s="406"/>
      <c r="AU54" s="406"/>
      <c r="AV54" s="406"/>
      <c r="AW54" s="406"/>
      <c r="AX54" s="406"/>
      <c r="AY54" s="406"/>
      <c r="AZ54" s="406"/>
      <c r="BA54" s="406"/>
      <c r="BB54" s="406"/>
      <c r="BC54" s="406"/>
      <c r="BD54" s="406"/>
      <c r="BE54" s="406"/>
      <c r="BF54" s="406"/>
      <c r="BG54" s="406"/>
      <c r="BH54" s="406"/>
      <c r="BI54" s="406"/>
      <c r="BJ54" s="406"/>
      <c r="BK54" s="406"/>
      <c r="BL54" s="406"/>
      <c r="BM54" s="406"/>
      <c r="BN54" s="406"/>
      <c r="BO54" s="406"/>
      <c r="BP54" s="406"/>
      <c r="BQ54" s="406"/>
      <c r="BR54" s="406"/>
      <c r="BS54" s="406"/>
      <c r="BT54" s="406"/>
    </row>
    <row r="55" spans="1:72" s="77" customFormat="1" ht="28.5" customHeight="1" x14ac:dyDescent="0.25">
      <c r="A55" s="76">
        <v>1150</v>
      </c>
      <c r="B55" s="334" t="s">
        <v>505</v>
      </c>
      <c r="C55" s="407" t="s">
        <v>749</v>
      </c>
      <c r="D55" s="423" t="s">
        <v>506</v>
      </c>
      <c r="E55" s="424" t="s">
        <v>417</v>
      </c>
      <c r="F55" s="549" t="s">
        <v>750</v>
      </c>
      <c r="G55" s="550"/>
      <c r="H55" s="550"/>
      <c r="I55" s="550"/>
      <c r="J55" s="550"/>
      <c r="K55" s="550"/>
      <c r="L55" s="550"/>
      <c r="M55" s="550"/>
      <c r="N55" s="550"/>
      <c r="O55" s="406"/>
      <c r="P55" s="406"/>
      <c r="Q55" s="406"/>
      <c r="R55" s="406"/>
      <c r="S55" s="406"/>
      <c r="T55" s="406"/>
      <c r="U55" s="406"/>
      <c r="V55" s="406"/>
      <c r="W55" s="406"/>
      <c r="X55" s="406"/>
      <c r="Y55" s="406"/>
      <c r="Z55" s="406"/>
      <c r="AA55" s="406"/>
      <c r="AB55" s="406"/>
      <c r="AC55" s="406"/>
      <c r="AD55" s="406"/>
      <c r="AE55" s="406"/>
      <c r="AF55" s="406"/>
      <c r="AG55" s="406"/>
      <c r="AH55" s="406"/>
      <c r="AI55" s="406"/>
      <c r="AJ55" s="406"/>
      <c r="AK55" s="406"/>
      <c r="AL55" s="406"/>
      <c r="AM55" s="406"/>
      <c r="AN55" s="406"/>
      <c r="AO55" s="406"/>
      <c r="AP55" s="406"/>
      <c r="AQ55" s="406"/>
      <c r="AR55" s="406"/>
      <c r="AS55" s="406"/>
      <c r="AT55" s="406"/>
      <c r="AU55" s="406"/>
      <c r="AV55" s="406"/>
      <c r="AW55" s="406"/>
      <c r="AX55" s="406"/>
      <c r="AY55" s="406"/>
      <c r="AZ55" s="406"/>
      <c r="BA55" s="406"/>
      <c r="BB55" s="406"/>
      <c r="BC55" s="406"/>
      <c r="BD55" s="406"/>
      <c r="BE55" s="406"/>
      <c r="BF55" s="406"/>
      <c r="BG55" s="406"/>
      <c r="BH55" s="406"/>
      <c r="BI55" s="406"/>
      <c r="BJ55" s="406"/>
      <c r="BK55" s="406"/>
      <c r="BL55" s="406"/>
      <c r="BM55" s="406"/>
      <c r="BN55" s="406"/>
      <c r="BO55" s="406"/>
      <c r="BP55" s="406"/>
      <c r="BQ55" s="406"/>
      <c r="BR55" s="406"/>
      <c r="BS55" s="406"/>
      <c r="BT55" s="406"/>
    </row>
    <row r="56" spans="1:72" s="77" customFormat="1" ht="30" customHeight="1" x14ac:dyDescent="0.25">
      <c r="A56" s="76">
        <v>1151</v>
      </c>
      <c r="B56" s="333" t="s">
        <v>507</v>
      </c>
      <c r="C56" s="408" t="s">
        <v>751</v>
      </c>
      <c r="D56" s="411">
        <v>47922117</v>
      </c>
      <c r="E56" s="412" t="s">
        <v>423</v>
      </c>
      <c r="F56" s="541" t="s">
        <v>752</v>
      </c>
      <c r="G56" s="542"/>
      <c r="H56" s="542"/>
      <c r="I56" s="542"/>
      <c r="J56" s="542"/>
      <c r="K56" s="542"/>
      <c r="L56" s="542"/>
      <c r="M56" s="542"/>
      <c r="N56" s="542"/>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406"/>
      <c r="BA56" s="406"/>
      <c r="BB56" s="406"/>
      <c r="BC56" s="406"/>
      <c r="BD56" s="406"/>
      <c r="BE56" s="406"/>
      <c r="BF56" s="406"/>
      <c r="BG56" s="406"/>
      <c r="BH56" s="406"/>
      <c r="BI56" s="406"/>
      <c r="BJ56" s="406"/>
      <c r="BK56" s="406"/>
      <c r="BL56" s="406"/>
      <c r="BM56" s="406"/>
      <c r="BN56" s="406"/>
      <c r="BO56" s="406"/>
      <c r="BP56" s="406"/>
      <c r="BQ56" s="406"/>
      <c r="BR56" s="406"/>
      <c r="BS56" s="406"/>
      <c r="BT56" s="406"/>
    </row>
    <row r="57" spans="1:72" s="77" customFormat="1" ht="33" customHeight="1" x14ac:dyDescent="0.25">
      <c r="A57" s="76">
        <v>1152</v>
      </c>
      <c r="B57" s="333" t="s">
        <v>508</v>
      </c>
      <c r="C57" s="408" t="s">
        <v>753</v>
      </c>
      <c r="D57" s="411">
        <v>61985996</v>
      </c>
      <c r="E57" s="412" t="s">
        <v>438</v>
      </c>
      <c r="F57" s="541" t="s">
        <v>754</v>
      </c>
      <c r="G57" s="542"/>
      <c r="H57" s="542"/>
      <c r="I57" s="542"/>
      <c r="J57" s="542"/>
      <c r="K57" s="542"/>
      <c r="L57" s="542"/>
      <c r="M57" s="542"/>
      <c r="N57" s="542"/>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406"/>
      <c r="BA57" s="406"/>
      <c r="BB57" s="406"/>
      <c r="BC57" s="406"/>
      <c r="BD57" s="406"/>
      <c r="BE57" s="406"/>
      <c r="BF57" s="406"/>
      <c r="BG57" s="406"/>
      <c r="BH57" s="406"/>
      <c r="BI57" s="406"/>
      <c r="BJ57" s="406"/>
      <c r="BK57" s="406"/>
      <c r="BL57" s="406"/>
      <c r="BM57" s="406"/>
      <c r="BN57" s="406"/>
      <c r="BO57" s="406"/>
      <c r="BP57" s="406"/>
      <c r="BQ57" s="406"/>
      <c r="BR57" s="406"/>
      <c r="BS57" s="406"/>
      <c r="BT57" s="406"/>
    </row>
    <row r="58" spans="1:72" s="77" customFormat="1" ht="30.75" customHeight="1" x14ac:dyDescent="0.25">
      <c r="A58" s="76">
        <v>1154</v>
      </c>
      <c r="B58" s="333" t="s">
        <v>509</v>
      </c>
      <c r="C58" s="407" t="s">
        <v>755</v>
      </c>
      <c r="D58" s="413">
        <v>49589679</v>
      </c>
      <c r="E58" s="412" t="s">
        <v>427</v>
      </c>
      <c r="F58" s="541" t="s">
        <v>756</v>
      </c>
      <c r="G58" s="542"/>
      <c r="H58" s="542"/>
      <c r="I58" s="542"/>
      <c r="J58" s="542"/>
      <c r="K58" s="542"/>
      <c r="L58" s="542"/>
      <c r="M58" s="542"/>
      <c r="N58" s="542"/>
      <c r="O58" s="406"/>
      <c r="P58" s="406"/>
      <c r="Q58" s="406"/>
      <c r="R58" s="406"/>
      <c r="S58" s="406"/>
      <c r="T58" s="406"/>
      <c r="U58" s="406"/>
      <c r="V58" s="406"/>
      <c r="W58" s="406"/>
      <c r="X58" s="406"/>
      <c r="Y58" s="406"/>
      <c r="Z58" s="406"/>
      <c r="AA58" s="406"/>
      <c r="AB58" s="406"/>
      <c r="AC58" s="406"/>
      <c r="AD58" s="406"/>
      <c r="AE58" s="406"/>
      <c r="AF58" s="406"/>
      <c r="AG58" s="406"/>
      <c r="AH58" s="406"/>
      <c r="AI58" s="406"/>
      <c r="AJ58" s="406"/>
      <c r="AK58" s="406"/>
      <c r="AL58" s="406"/>
      <c r="AM58" s="406"/>
      <c r="AN58" s="406"/>
      <c r="AO58" s="406"/>
      <c r="AP58" s="406"/>
      <c r="AQ58" s="406"/>
      <c r="AR58" s="406"/>
      <c r="AS58" s="406"/>
      <c r="AT58" s="406"/>
      <c r="AU58" s="406"/>
      <c r="AV58" s="406"/>
      <c r="AW58" s="406"/>
      <c r="AX58" s="406"/>
      <c r="AY58" s="406"/>
      <c r="AZ58" s="406"/>
      <c r="BA58" s="406"/>
      <c r="BB58" s="406"/>
      <c r="BC58" s="406"/>
      <c r="BD58" s="406"/>
      <c r="BE58" s="406"/>
      <c r="BF58" s="406"/>
      <c r="BG58" s="406"/>
      <c r="BH58" s="406"/>
      <c r="BI58" s="406"/>
      <c r="BJ58" s="406"/>
      <c r="BK58" s="406"/>
      <c r="BL58" s="406"/>
      <c r="BM58" s="406"/>
      <c r="BN58" s="406"/>
      <c r="BO58" s="406"/>
      <c r="BP58" s="406"/>
      <c r="BQ58" s="406"/>
      <c r="BR58" s="406"/>
      <c r="BS58" s="406"/>
      <c r="BT58" s="406"/>
    </row>
    <row r="59" spans="1:72" s="77" customFormat="1" ht="35.25" customHeight="1" x14ac:dyDescent="0.25">
      <c r="A59" s="76">
        <v>1160</v>
      </c>
      <c r="B59" s="334" t="s">
        <v>510</v>
      </c>
      <c r="C59" s="407" t="s">
        <v>874</v>
      </c>
      <c r="D59" s="423" t="s">
        <v>511</v>
      </c>
      <c r="E59" s="424" t="s">
        <v>417</v>
      </c>
      <c r="F59" s="541" t="s">
        <v>875</v>
      </c>
      <c r="G59" s="542"/>
      <c r="H59" s="542"/>
      <c r="I59" s="542"/>
      <c r="J59" s="542"/>
      <c r="K59" s="542"/>
      <c r="L59" s="542"/>
      <c r="M59" s="542"/>
      <c r="N59" s="542"/>
      <c r="O59" s="406"/>
      <c r="P59" s="406"/>
      <c r="Q59" s="406"/>
      <c r="R59" s="406"/>
      <c r="S59" s="406"/>
      <c r="T59" s="406"/>
      <c r="U59" s="406"/>
      <c r="V59" s="406"/>
      <c r="W59" s="406"/>
      <c r="X59" s="406"/>
      <c r="Y59" s="406"/>
      <c r="Z59" s="406"/>
      <c r="AA59" s="406"/>
      <c r="AB59" s="406"/>
      <c r="AC59" s="406"/>
      <c r="AD59" s="406"/>
      <c r="AE59" s="406"/>
      <c r="AF59" s="406"/>
      <c r="AG59" s="406"/>
      <c r="AH59" s="406"/>
      <c r="AI59" s="406"/>
      <c r="AJ59" s="406"/>
      <c r="AK59" s="406"/>
      <c r="AL59" s="406"/>
      <c r="AM59" s="406"/>
      <c r="AN59" s="406"/>
      <c r="AO59" s="406"/>
      <c r="AP59" s="406"/>
      <c r="AQ59" s="406"/>
      <c r="AR59" s="406"/>
      <c r="AS59" s="406"/>
      <c r="AT59" s="406"/>
      <c r="AU59" s="406"/>
      <c r="AV59" s="406"/>
      <c r="AW59" s="406"/>
      <c r="AX59" s="406"/>
      <c r="AY59" s="406"/>
      <c r="AZ59" s="406"/>
      <c r="BA59" s="406"/>
      <c r="BB59" s="406"/>
      <c r="BC59" s="406"/>
      <c r="BD59" s="406"/>
      <c r="BE59" s="406"/>
      <c r="BF59" s="406"/>
      <c r="BG59" s="406"/>
      <c r="BH59" s="406"/>
      <c r="BI59" s="406"/>
      <c r="BJ59" s="406"/>
      <c r="BK59" s="406"/>
      <c r="BL59" s="406"/>
      <c r="BM59" s="406"/>
      <c r="BN59" s="406"/>
      <c r="BO59" s="406"/>
      <c r="BP59" s="406"/>
      <c r="BQ59" s="406"/>
      <c r="BR59" s="406"/>
      <c r="BS59" s="406"/>
      <c r="BT59" s="406"/>
    </row>
    <row r="60" spans="1:72" s="77" customFormat="1" ht="42.75" customHeight="1" x14ac:dyDescent="0.25">
      <c r="A60" s="76">
        <v>1161</v>
      </c>
      <c r="B60" s="333" t="s">
        <v>512</v>
      </c>
      <c r="C60" s="408" t="s">
        <v>757</v>
      </c>
      <c r="D60" s="426" t="s">
        <v>513</v>
      </c>
      <c r="E60" s="405" t="s">
        <v>423</v>
      </c>
      <c r="F60" s="541" t="s">
        <v>758</v>
      </c>
      <c r="G60" s="542"/>
      <c r="H60" s="542"/>
      <c r="I60" s="542"/>
      <c r="J60" s="542"/>
      <c r="K60" s="542"/>
      <c r="L60" s="542"/>
      <c r="M60" s="542"/>
      <c r="N60" s="542"/>
      <c r="O60" s="406"/>
      <c r="P60" s="406"/>
      <c r="Q60" s="406"/>
      <c r="R60" s="406"/>
      <c r="S60" s="406"/>
      <c r="T60" s="406"/>
      <c r="U60" s="406"/>
      <c r="V60" s="406"/>
      <c r="W60" s="406"/>
      <c r="X60" s="406"/>
      <c r="Y60" s="406"/>
      <c r="Z60" s="406"/>
      <c r="AA60" s="406"/>
      <c r="AB60" s="406"/>
      <c r="AC60" s="406"/>
      <c r="AD60" s="406"/>
      <c r="AE60" s="406"/>
      <c r="AF60" s="406"/>
      <c r="AG60" s="406"/>
      <c r="AH60" s="406"/>
      <c r="AI60" s="406"/>
      <c r="AJ60" s="406"/>
      <c r="AK60" s="406"/>
      <c r="AL60" s="406"/>
      <c r="AM60" s="406"/>
      <c r="AN60" s="406"/>
      <c r="AO60" s="406"/>
      <c r="AP60" s="406"/>
      <c r="AQ60" s="406"/>
      <c r="AR60" s="406"/>
      <c r="AS60" s="406"/>
      <c r="AT60" s="406"/>
      <c r="AU60" s="406"/>
      <c r="AV60" s="406"/>
      <c r="AW60" s="406"/>
      <c r="AX60" s="406"/>
      <c r="AY60" s="406"/>
      <c r="AZ60" s="406"/>
      <c r="BA60" s="406"/>
      <c r="BB60" s="406"/>
      <c r="BC60" s="406"/>
      <c r="BD60" s="406"/>
      <c r="BE60" s="406"/>
      <c r="BF60" s="406"/>
      <c r="BG60" s="406"/>
      <c r="BH60" s="406"/>
      <c r="BI60" s="406"/>
      <c r="BJ60" s="406"/>
      <c r="BK60" s="406"/>
      <c r="BL60" s="406"/>
      <c r="BM60" s="406"/>
      <c r="BN60" s="406"/>
      <c r="BO60" s="406"/>
      <c r="BP60" s="406"/>
      <c r="BQ60" s="406"/>
      <c r="BR60" s="406"/>
      <c r="BS60" s="406"/>
      <c r="BT60" s="406"/>
    </row>
    <row r="61" spans="1:72" s="77" customFormat="1" ht="26.25" customHeight="1" x14ac:dyDescent="0.2">
      <c r="A61" s="76">
        <v>1162</v>
      </c>
      <c r="B61" s="430" t="s">
        <v>514</v>
      </c>
      <c r="C61" s="431" t="s">
        <v>759</v>
      </c>
      <c r="D61" s="426" t="s">
        <v>515</v>
      </c>
      <c r="E61" s="405" t="s">
        <v>438</v>
      </c>
      <c r="F61" s="541" t="s">
        <v>760</v>
      </c>
      <c r="G61" s="542"/>
      <c r="H61" s="542"/>
      <c r="I61" s="542"/>
      <c r="J61" s="542"/>
      <c r="K61" s="542"/>
      <c r="L61" s="542"/>
      <c r="M61" s="542"/>
      <c r="N61" s="542"/>
      <c r="O61" s="406"/>
      <c r="P61" s="406"/>
      <c r="Q61" s="406"/>
      <c r="R61" s="406"/>
      <c r="S61" s="406"/>
      <c r="T61" s="406"/>
      <c r="U61" s="406"/>
      <c r="V61" s="406"/>
      <c r="W61" s="406"/>
      <c r="X61" s="406"/>
      <c r="Y61" s="406"/>
      <c r="Z61" s="406"/>
      <c r="AA61" s="406"/>
      <c r="AB61" s="406"/>
      <c r="AC61" s="406"/>
      <c r="AD61" s="406"/>
      <c r="AE61" s="406"/>
      <c r="AF61" s="406"/>
      <c r="AG61" s="406"/>
      <c r="AH61" s="406"/>
      <c r="AI61" s="406"/>
      <c r="AJ61" s="406"/>
      <c r="AK61" s="406"/>
      <c r="AL61" s="406"/>
      <c r="AM61" s="406"/>
      <c r="AN61" s="406"/>
      <c r="AO61" s="406"/>
      <c r="AP61" s="406"/>
      <c r="AQ61" s="406"/>
      <c r="AR61" s="406"/>
      <c r="AS61" s="406"/>
      <c r="AT61" s="406"/>
      <c r="AU61" s="406"/>
      <c r="AV61" s="406"/>
      <c r="AW61" s="406"/>
      <c r="AX61" s="406"/>
      <c r="AY61" s="406"/>
      <c r="AZ61" s="406"/>
      <c r="BA61" s="406"/>
      <c r="BB61" s="406"/>
      <c r="BC61" s="406"/>
      <c r="BD61" s="406"/>
      <c r="BE61" s="406"/>
      <c r="BF61" s="406"/>
      <c r="BG61" s="406"/>
      <c r="BH61" s="406"/>
      <c r="BI61" s="406"/>
      <c r="BJ61" s="406"/>
      <c r="BK61" s="406"/>
      <c r="BL61" s="406"/>
      <c r="BM61" s="406"/>
      <c r="BN61" s="406"/>
      <c r="BO61" s="406"/>
      <c r="BP61" s="406"/>
      <c r="BQ61" s="406"/>
      <c r="BR61" s="406"/>
      <c r="BS61" s="406"/>
      <c r="BT61" s="406"/>
    </row>
    <row r="62" spans="1:72" s="77" customFormat="1" ht="33" customHeight="1" x14ac:dyDescent="0.25">
      <c r="A62" s="79">
        <v>1163</v>
      </c>
      <c r="B62" s="335" t="s">
        <v>761</v>
      </c>
      <c r="C62" s="407" t="s">
        <v>762</v>
      </c>
      <c r="D62" s="404" t="s">
        <v>516</v>
      </c>
      <c r="E62" s="405" t="s">
        <v>427</v>
      </c>
      <c r="F62" s="545" t="s">
        <v>763</v>
      </c>
      <c r="G62" s="546"/>
      <c r="H62" s="546"/>
      <c r="I62" s="546"/>
      <c r="J62" s="546"/>
      <c r="K62" s="546"/>
      <c r="L62" s="546"/>
      <c r="M62" s="546"/>
      <c r="N62" s="546"/>
      <c r="O62" s="406"/>
      <c r="P62" s="406"/>
      <c r="Q62" s="406"/>
      <c r="R62" s="406"/>
      <c r="S62" s="406"/>
      <c r="T62" s="406"/>
      <c r="U62" s="406"/>
      <c r="V62" s="406"/>
      <c r="W62" s="406"/>
      <c r="X62" s="406"/>
      <c r="Y62" s="406"/>
      <c r="Z62" s="406"/>
      <c r="AA62" s="406"/>
      <c r="AB62" s="406"/>
      <c r="AC62" s="406"/>
      <c r="AD62" s="406"/>
      <c r="AE62" s="406"/>
      <c r="AF62" s="406"/>
      <c r="AG62" s="406"/>
      <c r="AH62" s="406"/>
      <c r="AI62" s="406"/>
      <c r="AJ62" s="406"/>
      <c r="AK62" s="406"/>
      <c r="AL62" s="406"/>
      <c r="AM62" s="406"/>
      <c r="AN62" s="406"/>
      <c r="AO62" s="406"/>
      <c r="AP62" s="406"/>
      <c r="AQ62" s="406"/>
      <c r="AR62" s="406"/>
      <c r="AS62" s="406"/>
      <c r="AT62" s="406"/>
      <c r="AU62" s="406"/>
      <c r="AV62" s="406"/>
      <c r="AW62" s="406"/>
      <c r="AX62" s="406"/>
      <c r="AY62" s="406"/>
      <c r="AZ62" s="406"/>
      <c r="BA62" s="406"/>
      <c r="BB62" s="406"/>
      <c r="BC62" s="406"/>
      <c r="BD62" s="406"/>
      <c r="BE62" s="406"/>
      <c r="BF62" s="406"/>
      <c r="BG62" s="406"/>
      <c r="BH62" s="406"/>
      <c r="BI62" s="406"/>
      <c r="BJ62" s="406"/>
      <c r="BK62" s="406"/>
      <c r="BL62" s="406"/>
      <c r="BM62" s="406"/>
      <c r="BN62" s="406"/>
      <c r="BO62" s="406"/>
      <c r="BP62" s="406"/>
      <c r="BQ62" s="406"/>
      <c r="BR62" s="406"/>
      <c r="BS62" s="406"/>
      <c r="BT62" s="406"/>
    </row>
    <row r="63" spans="1:72" s="77" customFormat="1" ht="26.25" customHeight="1" x14ac:dyDescent="0.25">
      <c r="A63" s="76">
        <v>1171</v>
      </c>
      <c r="B63" s="333" t="s">
        <v>517</v>
      </c>
      <c r="C63" s="414" t="s">
        <v>764</v>
      </c>
      <c r="D63" s="416" t="s">
        <v>518</v>
      </c>
      <c r="E63" s="417" t="s">
        <v>438</v>
      </c>
      <c r="F63" s="529" t="s">
        <v>684</v>
      </c>
      <c r="G63" s="530"/>
      <c r="H63" s="530"/>
      <c r="I63" s="530"/>
      <c r="J63" s="530"/>
      <c r="K63" s="530"/>
      <c r="L63" s="530"/>
      <c r="M63" s="530"/>
      <c r="N63" s="530"/>
      <c r="O63" s="406"/>
      <c r="P63" s="406"/>
      <c r="Q63" s="406"/>
      <c r="R63" s="406"/>
      <c r="S63" s="406"/>
      <c r="T63" s="406"/>
      <c r="U63" s="406"/>
      <c r="V63" s="406"/>
      <c r="W63" s="406"/>
      <c r="X63" s="406"/>
      <c r="Y63" s="406"/>
      <c r="Z63" s="406"/>
      <c r="AA63" s="406"/>
      <c r="AB63" s="406"/>
      <c r="AC63" s="406"/>
      <c r="AD63" s="406"/>
      <c r="AE63" s="406"/>
      <c r="AF63" s="406"/>
      <c r="AG63" s="406"/>
      <c r="AH63" s="406"/>
      <c r="AI63" s="406"/>
      <c r="AJ63" s="406"/>
      <c r="AK63" s="406"/>
      <c r="AL63" s="406"/>
      <c r="AM63" s="406"/>
      <c r="AN63" s="406"/>
      <c r="AO63" s="406"/>
      <c r="AP63" s="406"/>
      <c r="AQ63" s="406"/>
      <c r="AR63" s="406"/>
      <c r="AS63" s="406"/>
      <c r="AT63" s="406"/>
      <c r="AU63" s="406"/>
      <c r="AV63" s="406"/>
      <c r="AW63" s="406"/>
      <c r="AX63" s="406"/>
      <c r="AY63" s="406"/>
      <c r="AZ63" s="406"/>
      <c r="BA63" s="406"/>
      <c r="BB63" s="406"/>
      <c r="BC63" s="406"/>
      <c r="BD63" s="406"/>
      <c r="BE63" s="406"/>
      <c r="BF63" s="406"/>
      <c r="BG63" s="406"/>
      <c r="BH63" s="406"/>
      <c r="BI63" s="406"/>
      <c r="BJ63" s="406"/>
      <c r="BK63" s="406"/>
      <c r="BL63" s="406"/>
      <c r="BM63" s="406"/>
      <c r="BN63" s="406"/>
      <c r="BO63" s="406"/>
      <c r="BP63" s="406"/>
      <c r="BQ63" s="406"/>
      <c r="BR63" s="406"/>
      <c r="BS63" s="406"/>
      <c r="BT63" s="406"/>
    </row>
    <row r="64" spans="1:72" s="77" customFormat="1" ht="26.25" customHeight="1" x14ac:dyDescent="0.25">
      <c r="A64" s="76">
        <v>1173</v>
      </c>
      <c r="B64" s="333" t="s">
        <v>519</v>
      </c>
      <c r="C64" s="408" t="s">
        <v>520</v>
      </c>
      <c r="D64" s="411">
        <v>19013833</v>
      </c>
      <c r="E64" s="412" t="s">
        <v>438</v>
      </c>
      <c r="F64" s="543"/>
      <c r="G64" s="544"/>
      <c r="H64" s="544"/>
      <c r="I64" s="544"/>
      <c r="J64" s="544"/>
      <c r="K64" s="544"/>
      <c r="L64" s="544"/>
      <c r="M64" s="544"/>
      <c r="N64" s="544"/>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406"/>
      <c r="BD64" s="406"/>
      <c r="BE64" s="406"/>
      <c r="BF64" s="406"/>
      <c r="BG64" s="406"/>
      <c r="BH64" s="406"/>
      <c r="BI64" s="406"/>
      <c r="BJ64" s="406"/>
      <c r="BK64" s="406"/>
      <c r="BL64" s="406"/>
      <c r="BM64" s="406"/>
      <c r="BN64" s="406"/>
      <c r="BO64" s="406"/>
      <c r="BP64" s="406"/>
      <c r="BQ64" s="406"/>
      <c r="BR64" s="406"/>
      <c r="BS64" s="406"/>
      <c r="BT64" s="406"/>
    </row>
    <row r="65" spans="1:72" s="77" customFormat="1" ht="45" customHeight="1" x14ac:dyDescent="0.25">
      <c r="A65" s="79">
        <v>1174</v>
      </c>
      <c r="B65" s="335" t="s">
        <v>870</v>
      </c>
      <c r="C65" s="407" t="s">
        <v>521</v>
      </c>
      <c r="D65" s="404" t="s">
        <v>522</v>
      </c>
      <c r="E65" s="405" t="s">
        <v>427</v>
      </c>
      <c r="F65" s="547" t="s">
        <v>871</v>
      </c>
      <c r="G65" s="548"/>
      <c r="H65" s="548"/>
      <c r="I65" s="548"/>
      <c r="J65" s="548"/>
      <c r="K65" s="548"/>
      <c r="L65" s="548"/>
      <c r="M65" s="548"/>
      <c r="N65" s="548"/>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406"/>
      <c r="BD65" s="406"/>
      <c r="BE65" s="406"/>
      <c r="BF65" s="406"/>
      <c r="BG65" s="406"/>
      <c r="BH65" s="406"/>
      <c r="BI65" s="406"/>
      <c r="BJ65" s="406"/>
      <c r="BK65" s="406"/>
      <c r="BL65" s="406"/>
      <c r="BM65" s="406"/>
      <c r="BN65" s="406"/>
      <c r="BO65" s="406"/>
      <c r="BP65" s="406"/>
      <c r="BQ65" s="406"/>
      <c r="BR65" s="406"/>
      <c r="BS65" s="406"/>
      <c r="BT65" s="406"/>
    </row>
    <row r="66" spans="1:72" s="77" customFormat="1" ht="28.5" customHeight="1" x14ac:dyDescent="0.25">
      <c r="A66" s="76">
        <v>1175</v>
      </c>
      <c r="B66" s="333" t="s">
        <v>523</v>
      </c>
      <c r="C66" s="408" t="s">
        <v>765</v>
      </c>
      <c r="D66" s="426" t="s">
        <v>524</v>
      </c>
      <c r="E66" s="405" t="s">
        <v>430</v>
      </c>
      <c r="F66" s="529" t="s">
        <v>684</v>
      </c>
      <c r="G66" s="530"/>
      <c r="H66" s="530"/>
      <c r="I66" s="530"/>
      <c r="J66" s="530"/>
      <c r="K66" s="530"/>
      <c r="L66" s="530"/>
      <c r="M66" s="530"/>
      <c r="N66" s="530"/>
      <c r="O66" s="406"/>
      <c r="P66" s="406"/>
      <c r="Q66" s="406"/>
      <c r="R66" s="406"/>
      <c r="S66" s="406"/>
      <c r="T66" s="406"/>
      <c r="U66" s="406"/>
      <c r="V66" s="406"/>
      <c r="W66" s="406"/>
      <c r="X66" s="406"/>
      <c r="Y66" s="406"/>
      <c r="Z66" s="406"/>
      <c r="AA66" s="406"/>
      <c r="AB66" s="406"/>
      <c r="AC66" s="406"/>
      <c r="AD66" s="406"/>
      <c r="AE66" s="406"/>
      <c r="AF66" s="406"/>
      <c r="AG66" s="406"/>
      <c r="AH66" s="406"/>
      <c r="AI66" s="406"/>
      <c r="AJ66" s="406"/>
      <c r="AK66" s="406"/>
      <c r="AL66" s="406"/>
      <c r="AM66" s="406"/>
      <c r="AN66" s="406"/>
      <c r="AO66" s="406"/>
      <c r="AP66" s="406"/>
      <c r="AQ66" s="406"/>
      <c r="AR66" s="406"/>
      <c r="AS66" s="406"/>
      <c r="AT66" s="406"/>
      <c r="AU66" s="406"/>
      <c r="AV66" s="406"/>
      <c r="AW66" s="406"/>
      <c r="AX66" s="406"/>
      <c r="AY66" s="406"/>
      <c r="AZ66" s="406"/>
      <c r="BA66" s="406"/>
      <c r="BB66" s="406"/>
      <c r="BC66" s="406"/>
      <c r="BD66" s="406"/>
      <c r="BE66" s="406"/>
      <c r="BF66" s="406"/>
      <c r="BG66" s="406"/>
      <c r="BH66" s="406"/>
      <c r="BI66" s="406"/>
      <c r="BJ66" s="406"/>
      <c r="BK66" s="406"/>
      <c r="BL66" s="406"/>
      <c r="BM66" s="406"/>
      <c r="BN66" s="406"/>
      <c r="BO66" s="406"/>
      <c r="BP66" s="406"/>
      <c r="BQ66" s="406"/>
      <c r="BR66" s="406"/>
      <c r="BS66" s="406"/>
      <c r="BT66" s="406"/>
    </row>
    <row r="67" spans="1:72" s="77" customFormat="1" ht="28.5" customHeight="1" x14ac:dyDescent="0.25">
      <c r="A67" s="76">
        <v>1200</v>
      </c>
      <c r="B67" s="334" t="s">
        <v>525</v>
      </c>
      <c r="C67" s="407" t="s">
        <v>766</v>
      </c>
      <c r="D67" s="423" t="s">
        <v>526</v>
      </c>
      <c r="E67" s="424" t="s">
        <v>417</v>
      </c>
      <c r="F67" s="541" t="s">
        <v>767</v>
      </c>
      <c r="G67" s="542"/>
      <c r="H67" s="542"/>
      <c r="I67" s="542"/>
      <c r="J67" s="542"/>
      <c r="K67" s="542"/>
      <c r="L67" s="542"/>
      <c r="M67" s="542"/>
      <c r="N67" s="542"/>
      <c r="O67" s="406"/>
      <c r="P67" s="406"/>
      <c r="Q67" s="406"/>
      <c r="R67" s="406"/>
      <c r="S67" s="406"/>
      <c r="T67" s="406"/>
      <c r="U67" s="406"/>
      <c r="V67" s="406"/>
      <c r="W67" s="406"/>
      <c r="X67" s="406"/>
      <c r="Y67" s="406"/>
      <c r="Z67" s="406"/>
      <c r="AA67" s="406"/>
      <c r="AB67" s="406"/>
      <c r="AC67" s="406"/>
      <c r="AD67" s="406"/>
      <c r="AE67" s="406"/>
      <c r="AF67" s="406"/>
      <c r="AG67" s="406"/>
      <c r="AH67" s="406"/>
      <c r="AI67" s="406"/>
      <c r="AJ67" s="406"/>
      <c r="AK67" s="406"/>
      <c r="AL67" s="406"/>
      <c r="AM67" s="406"/>
      <c r="AN67" s="406"/>
      <c r="AO67" s="406"/>
      <c r="AP67" s="406"/>
      <c r="AQ67" s="406"/>
      <c r="AR67" s="406"/>
      <c r="AS67" s="406"/>
      <c r="AT67" s="406"/>
      <c r="AU67" s="406"/>
      <c r="AV67" s="406"/>
      <c r="AW67" s="406"/>
      <c r="AX67" s="406"/>
      <c r="AY67" s="406"/>
      <c r="AZ67" s="406"/>
      <c r="BA67" s="406"/>
      <c r="BB67" s="406"/>
      <c r="BC67" s="406"/>
      <c r="BD67" s="406"/>
      <c r="BE67" s="406"/>
      <c r="BF67" s="406"/>
      <c r="BG67" s="406"/>
      <c r="BH67" s="406"/>
      <c r="BI67" s="406"/>
      <c r="BJ67" s="406"/>
      <c r="BK67" s="406"/>
      <c r="BL67" s="406"/>
      <c r="BM67" s="406"/>
      <c r="BN67" s="406"/>
      <c r="BO67" s="406"/>
      <c r="BP67" s="406"/>
      <c r="BQ67" s="406"/>
      <c r="BR67" s="406"/>
      <c r="BS67" s="406"/>
      <c r="BT67" s="406"/>
    </row>
    <row r="68" spans="1:72" s="77" customFormat="1" ht="32.25" customHeight="1" x14ac:dyDescent="0.25">
      <c r="A68" s="76">
        <v>1201</v>
      </c>
      <c r="B68" s="334" t="s">
        <v>527</v>
      </c>
      <c r="C68" s="407" t="s">
        <v>528</v>
      </c>
      <c r="D68" s="432">
        <v>66935733</v>
      </c>
      <c r="E68" s="433" t="s">
        <v>417</v>
      </c>
      <c r="F68" s="543"/>
      <c r="G68" s="544"/>
      <c r="H68" s="544"/>
      <c r="I68" s="544"/>
      <c r="J68" s="544"/>
      <c r="K68" s="544"/>
      <c r="L68" s="544"/>
      <c r="M68" s="544"/>
      <c r="N68" s="544"/>
      <c r="O68" s="406"/>
      <c r="P68" s="406"/>
      <c r="Q68" s="406"/>
      <c r="R68" s="406"/>
      <c r="S68" s="406"/>
      <c r="T68" s="406"/>
      <c r="U68" s="406"/>
      <c r="V68" s="406"/>
      <c r="W68" s="406"/>
      <c r="X68" s="406"/>
      <c r="Y68" s="406"/>
      <c r="Z68" s="406"/>
      <c r="AA68" s="406"/>
      <c r="AB68" s="406"/>
      <c r="AC68" s="406"/>
      <c r="AD68" s="406"/>
      <c r="AE68" s="406"/>
      <c r="AF68" s="406"/>
      <c r="AG68" s="406"/>
      <c r="AH68" s="406"/>
      <c r="AI68" s="406"/>
      <c r="AJ68" s="406"/>
      <c r="AK68" s="406"/>
      <c r="AL68" s="406"/>
      <c r="AM68" s="406"/>
      <c r="AN68" s="406"/>
      <c r="AO68" s="406"/>
      <c r="AP68" s="406"/>
      <c r="AQ68" s="406"/>
      <c r="AR68" s="406"/>
      <c r="AS68" s="406"/>
      <c r="AT68" s="406"/>
      <c r="AU68" s="406"/>
      <c r="AV68" s="406"/>
      <c r="AW68" s="406"/>
      <c r="AX68" s="406"/>
      <c r="AY68" s="406"/>
      <c r="AZ68" s="406"/>
      <c r="BA68" s="406"/>
      <c r="BB68" s="406"/>
      <c r="BC68" s="406"/>
      <c r="BD68" s="406"/>
      <c r="BE68" s="406"/>
      <c r="BF68" s="406"/>
      <c r="BG68" s="406"/>
      <c r="BH68" s="406"/>
      <c r="BI68" s="406"/>
      <c r="BJ68" s="406"/>
      <c r="BK68" s="406"/>
      <c r="BL68" s="406"/>
      <c r="BM68" s="406"/>
      <c r="BN68" s="406"/>
      <c r="BO68" s="406"/>
      <c r="BP68" s="406"/>
      <c r="BQ68" s="406"/>
      <c r="BR68" s="406"/>
      <c r="BS68" s="406"/>
      <c r="BT68" s="406"/>
    </row>
    <row r="69" spans="1:72" s="77" customFormat="1" ht="46.5" customHeight="1" x14ac:dyDescent="0.25">
      <c r="A69" s="76">
        <v>1202</v>
      </c>
      <c r="B69" s="334" t="s">
        <v>529</v>
      </c>
      <c r="C69" s="407" t="s">
        <v>768</v>
      </c>
      <c r="D69" s="423" t="s">
        <v>530</v>
      </c>
      <c r="E69" s="424" t="s">
        <v>417</v>
      </c>
      <c r="F69" s="541" t="s">
        <v>769</v>
      </c>
      <c r="G69" s="542"/>
      <c r="H69" s="542"/>
      <c r="I69" s="542"/>
      <c r="J69" s="542"/>
      <c r="K69" s="542"/>
      <c r="L69" s="542"/>
      <c r="M69" s="542"/>
      <c r="N69" s="542"/>
      <c r="O69" s="406"/>
      <c r="P69" s="406"/>
      <c r="Q69" s="406"/>
      <c r="R69" s="406"/>
      <c r="S69" s="406"/>
      <c r="T69" s="406"/>
      <c r="U69" s="406"/>
      <c r="V69" s="406"/>
      <c r="W69" s="406"/>
      <c r="X69" s="406"/>
      <c r="Y69" s="406"/>
      <c r="Z69" s="406"/>
      <c r="AA69" s="406"/>
      <c r="AB69" s="406"/>
      <c r="AC69" s="406"/>
      <c r="AD69" s="406"/>
      <c r="AE69" s="406"/>
      <c r="AF69" s="406"/>
      <c r="AG69" s="406"/>
      <c r="AH69" s="406"/>
      <c r="AI69" s="406"/>
      <c r="AJ69" s="406"/>
      <c r="AK69" s="406"/>
      <c r="AL69" s="406"/>
      <c r="AM69" s="406"/>
      <c r="AN69" s="406"/>
      <c r="AO69" s="406"/>
      <c r="AP69" s="406"/>
      <c r="AQ69" s="406"/>
      <c r="AR69" s="406"/>
      <c r="AS69" s="406"/>
      <c r="AT69" s="406"/>
      <c r="AU69" s="406"/>
      <c r="AV69" s="406"/>
      <c r="AW69" s="406"/>
      <c r="AX69" s="406"/>
      <c r="AY69" s="406"/>
      <c r="AZ69" s="406"/>
      <c r="BA69" s="406"/>
      <c r="BB69" s="406"/>
      <c r="BC69" s="406"/>
      <c r="BD69" s="406"/>
      <c r="BE69" s="406"/>
      <c r="BF69" s="406"/>
      <c r="BG69" s="406"/>
      <c r="BH69" s="406"/>
      <c r="BI69" s="406"/>
      <c r="BJ69" s="406"/>
      <c r="BK69" s="406"/>
      <c r="BL69" s="406"/>
      <c r="BM69" s="406"/>
      <c r="BN69" s="406"/>
      <c r="BO69" s="406"/>
      <c r="BP69" s="406"/>
      <c r="BQ69" s="406"/>
      <c r="BR69" s="406"/>
      <c r="BS69" s="406"/>
      <c r="BT69" s="406"/>
    </row>
    <row r="70" spans="1:72" s="77" customFormat="1" ht="26.25" customHeight="1" x14ac:dyDescent="0.25">
      <c r="A70" s="76">
        <v>1204</v>
      </c>
      <c r="B70" s="334" t="s">
        <v>531</v>
      </c>
      <c r="C70" s="407" t="s">
        <v>770</v>
      </c>
      <c r="D70" s="432">
        <v>13643606</v>
      </c>
      <c r="E70" s="433" t="s">
        <v>417</v>
      </c>
      <c r="F70" s="541" t="s">
        <v>771</v>
      </c>
      <c r="G70" s="542"/>
      <c r="H70" s="542"/>
      <c r="I70" s="542"/>
      <c r="J70" s="542"/>
      <c r="K70" s="542"/>
      <c r="L70" s="542"/>
      <c r="M70" s="542"/>
      <c r="N70" s="542"/>
      <c r="O70" s="406"/>
      <c r="P70" s="406"/>
      <c r="Q70" s="406"/>
      <c r="R70" s="406"/>
      <c r="S70" s="406"/>
      <c r="T70" s="406"/>
      <c r="U70" s="406"/>
      <c r="V70" s="406"/>
      <c r="W70" s="406"/>
      <c r="X70" s="406"/>
      <c r="Y70" s="406"/>
      <c r="Z70" s="406"/>
      <c r="AA70" s="406"/>
      <c r="AB70" s="406"/>
      <c r="AC70" s="406"/>
      <c r="AD70" s="406"/>
      <c r="AE70" s="406"/>
      <c r="AF70" s="406"/>
      <c r="AG70" s="406"/>
      <c r="AH70" s="406"/>
      <c r="AI70" s="406"/>
      <c r="AJ70" s="406"/>
      <c r="AK70" s="406"/>
      <c r="AL70" s="406"/>
      <c r="AM70" s="406"/>
      <c r="AN70" s="406"/>
      <c r="AO70" s="406"/>
      <c r="AP70" s="406"/>
      <c r="AQ70" s="406"/>
      <c r="AR70" s="406"/>
      <c r="AS70" s="406"/>
      <c r="AT70" s="406"/>
      <c r="AU70" s="406"/>
      <c r="AV70" s="406"/>
      <c r="AW70" s="406"/>
      <c r="AX70" s="406"/>
      <c r="AY70" s="406"/>
      <c r="AZ70" s="406"/>
      <c r="BA70" s="406"/>
      <c r="BB70" s="406"/>
      <c r="BC70" s="406"/>
      <c r="BD70" s="406"/>
      <c r="BE70" s="406"/>
      <c r="BF70" s="406"/>
      <c r="BG70" s="406"/>
      <c r="BH70" s="406"/>
      <c r="BI70" s="406"/>
      <c r="BJ70" s="406"/>
      <c r="BK70" s="406"/>
      <c r="BL70" s="406"/>
      <c r="BM70" s="406"/>
      <c r="BN70" s="406"/>
      <c r="BO70" s="406"/>
      <c r="BP70" s="406"/>
      <c r="BQ70" s="406"/>
      <c r="BR70" s="406"/>
      <c r="BS70" s="406"/>
      <c r="BT70" s="406"/>
    </row>
    <row r="71" spans="1:72" s="77" customFormat="1" ht="52.5" customHeight="1" x14ac:dyDescent="0.25">
      <c r="A71" s="76">
        <v>1205</v>
      </c>
      <c r="B71" s="334" t="s">
        <v>532</v>
      </c>
      <c r="C71" s="403" t="s">
        <v>772</v>
      </c>
      <c r="D71" s="423" t="s">
        <v>533</v>
      </c>
      <c r="E71" s="424" t="s">
        <v>417</v>
      </c>
      <c r="F71" s="541" t="s">
        <v>773</v>
      </c>
      <c r="G71" s="542"/>
      <c r="H71" s="542"/>
      <c r="I71" s="542"/>
      <c r="J71" s="542"/>
      <c r="K71" s="542"/>
      <c r="L71" s="542"/>
      <c r="M71" s="542"/>
      <c r="N71" s="542"/>
      <c r="O71" s="406"/>
      <c r="P71" s="406"/>
      <c r="Q71" s="406"/>
      <c r="R71" s="406"/>
      <c r="S71" s="406"/>
      <c r="T71" s="406"/>
      <c r="U71" s="406"/>
      <c r="V71" s="406"/>
      <c r="W71" s="406"/>
      <c r="X71" s="406"/>
      <c r="Y71" s="406"/>
      <c r="Z71" s="406"/>
      <c r="AA71" s="406"/>
      <c r="AB71" s="406"/>
      <c r="AC71" s="406"/>
      <c r="AD71" s="406"/>
      <c r="AE71" s="406"/>
      <c r="AF71" s="406"/>
      <c r="AG71" s="406"/>
      <c r="AH71" s="406"/>
      <c r="AI71" s="406"/>
      <c r="AJ71" s="406"/>
      <c r="AK71" s="406"/>
      <c r="AL71" s="406"/>
      <c r="AM71" s="406"/>
      <c r="AN71" s="406"/>
      <c r="AO71" s="406"/>
      <c r="AP71" s="406"/>
      <c r="AQ71" s="406"/>
      <c r="AR71" s="406"/>
      <c r="AS71" s="406"/>
      <c r="AT71" s="406"/>
      <c r="AU71" s="406"/>
      <c r="AV71" s="406"/>
      <c r="AW71" s="406"/>
      <c r="AX71" s="406"/>
      <c r="AY71" s="406"/>
      <c r="AZ71" s="406"/>
      <c r="BA71" s="406"/>
      <c r="BB71" s="406"/>
      <c r="BC71" s="406"/>
      <c r="BD71" s="406"/>
      <c r="BE71" s="406"/>
      <c r="BF71" s="406"/>
      <c r="BG71" s="406"/>
      <c r="BH71" s="406"/>
      <c r="BI71" s="406"/>
      <c r="BJ71" s="406"/>
      <c r="BK71" s="406"/>
      <c r="BL71" s="406"/>
      <c r="BM71" s="406"/>
      <c r="BN71" s="406"/>
      <c r="BO71" s="406"/>
      <c r="BP71" s="406"/>
      <c r="BQ71" s="406"/>
      <c r="BR71" s="406"/>
      <c r="BS71" s="406"/>
      <c r="BT71" s="406"/>
    </row>
    <row r="72" spans="1:72" s="77" customFormat="1" ht="26.25" customHeight="1" x14ac:dyDescent="0.25">
      <c r="A72" s="76">
        <v>1206</v>
      </c>
      <c r="B72" s="334" t="s">
        <v>534</v>
      </c>
      <c r="C72" s="407" t="s">
        <v>774</v>
      </c>
      <c r="D72" s="423" t="s">
        <v>535</v>
      </c>
      <c r="E72" s="424" t="s">
        <v>417</v>
      </c>
      <c r="F72" s="541" t="s">
        <v>775</v>
      </c>
      <c r="G72" s="542"/>
      <c r="H72" s="542"/>
      <c r="I72" s="542"/>
      <c r="J72" s="542"/>
      <c r="K72" s="542"/>
      <c r="L72" s="542"/>
      <c r="M72" s="542"/>
      <c r="N72" s="542"/>
      <c r="O72" s="406"/>
      <c r="P72" s="406"/>
      <c r="Q72" s="406"/>
      <c r="R72" s="406"/>
      <c r="S72" s="406"/>
      <c r="T72" s="406"/>
      <c r="U72" s="406"/>
      <c r="V72" s="406"/>
      <c r="W72" s="406"/>
      <c r="X72" s="406"/>
      <c r="Y72" s="406"/>
      <c r="Z72" s="406"/>
      <c r="AA72" s="406"/>
      <c r="AB72" s="406"/>
      <c r="AC72" s="406"/>
      <c r="AD72" s="406"/>
      <c r="AE72" s="406"/>
      <c r="AF72" s="406"/>
      <c r="AG72" s="406"/>
      <c r="AH72" s="406"/>
      <c r="AI72" s="406"/>
      <c r="AJ72" s="406"/>
      <c r="AK72" s="406"/>
      <c r="AL72" s="406"/>
      <c r="AM72" s="406"/>
      <c r="AN72" s="406"/>
      <c r="AO72" s="406"/>
      <c r="AP72" s="406"/>
      <c r="AQ72" s="406"/>
      <c r="AR72" s="406"/>
      <c r="AS72" s="406"/>
      <c r="AT72" s="406"/>
      <c r="AU72" s="406"/>
      <c r="AV72" s="406"/>
      <c r="AW72" s="406"/>
      <c r="AX72" s="406"/>
      <c r="AY72" s="406"/>
      <c r="AZ72" s="406"/>
      <c r="BA72" s="406"/>
      <c r="BB72" s="406"/>
      <c r="BC72" s="406"/>
      <c r="BD72" s="406"/>
      <c r="BE72" s="406"/>
      <c r="BF72" s="406"/>
      <c r="BG72" s="406"/>
      <c r="BH72" s="406"/>
      <c r="BI72" s="406"/>
      <c r="BJ72" s="406"/>
      <c r="BK72" s="406"/>
      <c r="BL72" s="406"/>
      <c r="BM72" s="406"/>
      <c r="BN72" s="406"/>
      <c r="BO72" s="406"/>
      <c r="BP72" s="406"/>
      <c r="BQ72" s="406"/>
      <c r="BR72" s="406"/>
      <c r="BS72" s="406"/>
      <c r="BT72" s="406"/>
    </row>
    <row r="73" spans="1:72" s="77" customFormat="1" ht="26.25" customHeight="1" x14ac:dyDescent="0.25">
      <c r="A73" s="76">
        <v>1207</v>
      </c>
      <c r="B73" s="334" t="s">
        <v>536</v>
      </c>
      <c r="C73" s="407" t="s">
        <v>776</v>
      </c>
      <c r="D73" s="432">
        <v>14451085</v>
      </c>
      <c r="E73" s="433" t="s">
        <v>417</v>
      </c>
      <c r="F73" s="541" t="s">
        <v>777</v>
      </c>
      <c r="G73" s="542"/>
      <c r="H73" s="542"/>
      <c r="I73" s="542"/>
      <c r="J73" s="542"/>
      <c r="K73" s="542"/>
      <c r="L73" s="542"/>
      <c r="M73" s="542"/>
      <c r="N73" s="542"/>
      <c r="O73" s="406"/>
      <c r="P73" s="406"/>
      <c r="Q73" s="406"/>
      <c r="R73" s="406"/>
      <c r="S73" s="406"/>
      <c r="T73" s="406"/>
      <c r="U73" s="406"/>
      <c r="V73" s="406"/>
      <c r="W73" s="406"/>
      <c r="X73" s="406"/>
      <c r="Y73" s="406"/>
      <c r="Z73" s="406"/>
      <c r="AA73" s="406"/>
      <c r="AB73" s="406"/>
      <c r="AC73" s="406"/>
      <c r="AD73" s="406"/>
      <c r="AE73" s="406"/>
      <c r="AF73" s="406"/>
      <c r="AG73" s="406"/>
      <c r="AH73" s="406"/>
      <c r="AI73" s="406"/>
      <c r="AJ73" s="406"/>
      <c r="AK73" s="406"/>
      <c r="AL73" s="406"/>
      <c r="AM73" s="406"/>
      <c r="AN73" s="406"/>
      <c r="AO73" s="406"/>
      <c r="AP73" s="406"/>
      <c r="AQ73" s="406"/>
      <c r="AR73" s="406"/>
      <c r="AS73" s="406"/>
      <c r="AT73" s="406"/>
      <c r="AU73" s="406"/>
      <c r="AV73" s="406"/>
      <c r="AW73" s="406"/>
      <c r="AX73" s="406"/>
      <c r="AY73" s="406"/>
      <c r="AZ73" s="406"/>
      <c r="BA73" s="406"/>
      <c r="BB73" s="406"/>
      <c r="BC73" s="406"/>
      <c r="BD73" s="406"/>
      <c r="BE73" s="406"/>
      <c r="BF73" s="406"/>
      <c r="BG73" s="406"/>
      <c r="BH73" s="406"/>
      <c r="BI73" s="406"/>
      <c r="BJ73" s="406"/>
      <c r="BK73" s="406"/>
      <c r="BL73" s="406"/>
      <c r="BM73" s="406"/>
      <c r="BN73" s="406"/>
      <c r="BO73" s="406"/>
      <c r="BP73" s="406"/>
      <c r="BQ73" s="406"/>
      <c r="BR73" s="406"/>
      <c r="BS73" s="406"/>
      <c r="BT73" s="406"/>
    </row>
    <row r="74" spans="1:72" s="77" customFormat="1" ht="26.25" customHeight="1" x14ac:dyDescent="0.25">
      <c r="A74" s="76">
        <v>1208</v>
      </c>
      <c r="B74" s="334" t="s">
        <v>537</v>
      </c>
      <c r="C74" s="407" t="s">
        <v>778</v>
      </c>
      <c r="D74" s="423" t="s">
        <v>538</v>
      </c>
      <c r="E74" s="424" t="s">
        <v>417</v>
      </c>
      <c r="F74" s="541" t="s">
        <v>779</v>
      </c>
      <c r="G74" s="542"/>
      <c r="H74" s="542"/>
      <c r="I74" s="542"/>
      <c r="J74" s="542"/>
      <c r="K74" s="542"/>
      <c r="L74" s="542"/>
      <c r="M74" s="542"/>
      <c r="N74" s="542"/>
      <c r="O74" s="406"/>
      <c r="P74" s="406"/>
      <c r="Q74" s="406"/>
      <c r="R74" s="406"/>
      <c r="S74" s="406"/>
      <c r="T74" s="406"/>
      <c r="U74" s="406"/>
      <c r="V74" s="406"/>
      <c r="W74" s="406"/>
      <c r="X74" s="406"/>
      <c r="Y74" s="406"/>
      <c r="Z74" s="406"/>
      <c r="AA74" s="406"/>
      <c r="AB74" s="406"/>
      <c r="AC74" s="406"/>
      <c r="AD74" s="406"/>
      <c r="AE74" s="406"/>
      <c r="AF74" s="406"/>
      <c r="AG74" s="406"/>
      <c r="AH74" s="406"/>
      <c r="AI74" s="406"/>
      <c r="AJ74" s="406"/>
      <c r="AK74" s="406"/>
      <c r="AL74" s="406"/>
      <c r="AM74" s="406"/>
      <c r="AN74" s="406"/>
      <c r="AO74" s="406"/>
      <c r="AP74" s="406"/>
      <c r="AQ74" s="406"/>
      <c r="AR74" s="406"/>
      <c r="AS74" s="406"/>
      <c r="AT74" s="406"/>
      <c r="AU74" s="406"/>
      <c r="AV74" s="406"/>
      <c r="AW74" s="406"/>
      <c r="AX74" s="406"/>
      <c r="AY74" s="406"/>
      <c r="AZ74" s="406"/>
      <c r="BA74" s="406"/>
      <c r="BB74" s="406"/>
      <c r="BC74" s="406"/>
      <c r="BD74" s="406"/>
      <c r="BE74" s="406"/>
      <c r="BF74" s="406"/>
      <c r="BG74" s="406"/>
      <c r="BH74" s="406"/>
      <c r="BI74" s="406"/>
      <c r="BJ74" s="406"/>
      <c r="BK74" s="406"/>
      <c r="BL74" s="406"/>
      <c r="BM74" s="406"/>
      <c r="BN74" s="406"/>
      <c r="BO74" s="406"/>
      <c r="BP74" s="406"/>
      <c r="BQ74" s="406"/>
      <c r="BR74" s="406"/>
      <c r="BS74" s="406"/>
      <c r="BT74" s="406"/>
    </row>
    <row r="75" spans="1:72" s="77" customFormat="1" ht="30.75" customHeight="1" x14ac:dyDescent="0.25">
      <c r="A75" s="76">
        <v>1212</v>
      </c>
      <c r="B75" s="333" t="s">
        <v>539</v>
      </c>
      <c r="C75" s="414" t="s">
        <v>540</v>
      </c>
      <c r="D75" s="426" t="s">
        <v>541</v>
      </c>
      <c r="E75" s="405" t="s">
        <v>423</v>
      </c>
      <c r="F75" s="543"/>
      <c r="G75" s="544"/>
      <c r="H75" s="544"/>
      <c r="I75" s="544"/>
      <c r="J75" s="544"/>
      <c r="K75" s="544"/>
      <c r="L75" s="544"/>
      <c r="M75" s="544"/>
      <c r="N75" s="544"/>
      <c r="O75" s="406"/>
      <c r="P75" s="406"/>
      <c r="Q75" s="406"/>
      <c r="R75" s="406"/>
      <c r="S75" s="406"/>
      <c r="T75" s="406"/>
      <c r="U75" s="406"/>
      <c r="V75" s="406"/>
      <c r="W75" s="406"/>
      <c r="X75" s="406"/>
      <c r="Y75" s="406"/>
      <c r="Z75" s="406"/>
      <c r="AA75" s="406"/>
      <c r="AB75" s="406"/>
      <c r="AC75" s="406"/>
      <c r="AD75" s="406"/>
      <c r="AE75" s="406"/>
      <c r="AF75" s="406"/>
      <c r="AG75" s="406"/>
      <c r="AH75" s="406"/>
      <c r="AI75" s="406"/>
      <c r="AJ75" s="406"/>
      <c r="AK75" s="406"/>
      <c r="AL75" s="406"/>
      <c r="AM75" s="406"/>
      <c r="AN75" s="406"/>
      <c r="AO75" s="406"/>
      <c r="AP75" s="406"/>
      <c r="AQ75" s="406"/>
      <c r="AR75" s="406"/>
      <c r="AS75" s="406"/>
      <c r="AT75" s="406"/>
      <c r="AU75" s="406"/>
      <c r="AV75" s="406"/>
      <c r="AW75" s="406"/>
      <c r="AX75" s="406"/>
      <c r="AY75" s="406"/>
      <c r="AZ75" s="406"/>
      <c r="BA75" s="406"/>
      <c r="BB75" s="406"/>
      <c r="BC75" s="406"/>
      <c r="BD75" s="406"/>
      <c r="BE75" s="406"/>
      <c r="BF75" s="406"/>
      <c r="BG75" s="406"/>
      <c r="BH75" s="406"/>
      <c r="BI75" s="406"/>
      <c r="BJ75" s="406"/>
      <c r="BK75" s="406"/>
      <c r="BL75" s="406"/>
      <c r="BM75" s="406"/>
      <c r="BN75" s="406"/>
      <c r="BO75" s="406"/>
      <c r="BP75" s="406"/>
      <c r="BQ75" s="406"/>
      <c r="BR75" s="406"/>
      <c r="BS75" s="406"/>
      <c r="BT75" s="406"/>
    </row>
    <row r="76" spans="1:72" s="77" customFormat="1" ht="30.75" customHeight="1" x14ac:dyDescent="0.25">
      <c r="A76" s="76">
        <v>1216</v>
      </c>
      <c r="B76" s="333" t="s">
        <v>542</v>
      </c>
      <c r="C76" s="408" t="s">
        <v>780</v>
      </c>
      <c r="D76" s="411">
        <v>14616831</v>
      </c>
      <c r="E76" s="412" t="s">
        <v>438</v>
      </c>
      <c r="F76" s="541" t="s">
        <v>781</v>
      </c>
      <c r="G76" s="542"/>
      <c r="H76" s="542"/>
      <c r="I76" s="542"/>
      <c r="J76" s="542"/>
      <c r="K76" s="542"/>
      <c r="L76" s="542"/>
      <c r="M76" s="542"/>
      <c r="N76" s="542"/>
      <c r="O76" s="406"/>
      <c r="P76" s="406"/>
      <c r="Q76" s="406"/>
      <c r="R76" s="406"/>
      <c r="S76" s="406"/>
      <c r="T76" s="406"/>
      <c r="U76" s="406"/>
      <c r="V76" s="406"/>
      <c r="W76" s="406"/>
      <c r="X76" s="406"/>
      <c r="Y76" s="406"/>
      <c r="Z76" s="406"/>
      <c r="AA76" s="406"/>
      <c r="AB76" s="406"/>
      <c r="AC76" s="406"/>
      <c r="AD76" s="406"/>
      <c r="AE76" s="406"/>
      <c r="AF76" s="406"/>
      <c r="AG76" s="406"/>
      <c r="AH76" s="406"/>
      <c r="AI76" s="406"/>
      <c r="AJ76" s="406"/>
      <c r="AK76" s="406"/>
      <c r="AL76" s="406"/>
      <c r="AM76" s="406"/>
      <c r="AN76" s="406"/>
      <c r="AO76" s="406"/>
      <c r="AP76" s="406"/>
      <c r="AQ76" s="406"/>
      <c r="AR76" s="406"/>
      <c r="AS76" s="406"/>
      <c r="AT76" s="406"/>
      <c r="AU76" s="406"/>
      <c r="AV76" s="406"/>
      <c r="AW76" s="406"/>
      <c r="AX76" s="406"/>
      <c r="AY76" s="406"/>
      <c r="AZ76" s="406"/>
      <c r="BA76" s="406"/>
      <c r="BB76" s="406"/>
      <c r="BC76" s="406"/>
      <c r="BD76" s="406"/>
      <c r="BE76" s="406"/>
      <c r="BF76" s="406"/>
      <c r="BG76" s="406"/>
      <c r="BH76" s="406"/>
      <c r="BI76" s="406"/>
      <c r="BJ76" s="406"/>
      <c r="BK76" s="406"/>
      <c r="BL76" s="406"/>
      <c r="BM76" s="406"/>
      <c r="BN76" s="406"/>
      <c r="BO76" s="406"/>
      <c r="BP76" s="406"/>
      <c r="BQ76" s="406"/>
      <c r="BR76" s="406"/>
      <c r="BS76" s="406"/>
      <c r="BT76" s="406"/>
    </row>
    <row r="77" spans="1:72" s="77" customFormat="1" ht="30.75" customHeight="1" x14ac:dyDescent="0.25">
      <c r="A77" s="76">
        <v>1218</v>
      </c>
      <c r="B77" s="333" t="s">
        <v>543</v>
      </c>
      <c r="C77" s="408" t="s">
        <v>544</v>
      </c>
      <c r="D77" s="426" t="s">
        <v>545</v>
      </c>
      <c r="E77" s="405" t="s">
        <v>438</v>
      </c>
      <c r="F77" s="543"/>
      <c r="G77" s="544"/>
      <c r="H77" s="544"/>
      <c r="I77" s="544"/>
      <c r="J77" s="544"/>
      <c r="K77" s="544"/>
      <c r="L77" s="544"/>
      <c r="M77" s="544"/>
      <c r="N77" s="544"/>
      <c r="O77" s="406"/>
      <c r="P77" s="406"/>
      <c r="Q77" s="406"/>
      <c r="R77" s="406"/>
      <c r="S77" s="406"/>
      <c r="T77" s="406"/>
      <c r="U77" s="406"/>
      <c r="V77" s="406"/>
      <c r="W77" s="406"/>
      <c r="X77" s="406"/>
      <c r="Y77" s="406"/>
      <c r="Z77" s="406"/>
      <c r="AA77" s="406"/>
      <c r="AB77" s="406"/>
      <c r="AC77" s="406"/>
      <c r="AD77" s="406"/>
      <c r="AE77" s="406"/>
      <c r="AF77" s="406"/>
      <c r="AG77" s="406"/>
      <c r="AH77" s="406"/>
      <c r="AI77" s="406"/>
      <c r="AJ77" s="406"/>
      <c r="AK77" s="406"/>
      <c r="AL77" s="406"/>
      <c r="AM77" s="406"/>
      <c r="AN77" s="406"/>
      <c r="AO77" s="406"/>
      <c r="AP77" s="406"/>
      <c r="AQ77" s="406"/>
      <c r="AR77" s="406"/>
      <c r="AS77" s="406"/>
      <c r="AT77" s="406"/>
      <c r="AU77" s="406"/>
      <c r="AV77" s="406"/>
      <c r="AW77" s="406"/>
      <c r="AX77" s="406"/>
      <c r="AY77" s="406"/>
      <c r="AZ77" s="406"/>
      <c r="BA77" s="406"/>
      <c r="BB77" s="406"/>
      <c r="BC77" s="406"/>
      <c r="BD77" s="406"/>
      <c r="BE77" s="406"/>
      <c r="BF77" s="406"/>
      <c r="BG77" s="406"/>
      <c r="BH77" s="406"/>
      <c r="BI77" s="406"/>
      <c r="BJ77" s="406"/>
      <c r="BK77" s="406"/>
      <c r="BL77" s="406"/>
      <c r="BM77" s="406"/>
      <c r="BN77" s="406"/>
      <c r="BO77" s="406"/>
      <c r="BP77" s="406"/>
      <c r="BQ77" s="406"/>
      <c r="BR77" s="406"/>
      <c r="BS77" s="406"/>
      <c r="BT77" s="406"/>
    </row>
    <row r="78" spans="1:72" s="77" customFormat="1" ht="26.25" customHeight="1" x14ac:dyDescent="0.25">
      <c r="A78" s="76">
        <v>1222</v>
      </c>
      <c r="B78" s="333" t="s">
        <v>546</v>
      </c>
      <c r="C78" s="407" t="s">
        <v>782</v>
      </c>
      <c r="D78" s="413">
        <v>62353179</v>
      </c>
      <c r="E78" s="412" t="s">
        <v>427</v>
      </c>
      <c r="F78" s="541" t="s">
        <v>783</v>
      </c>
      <c r="G78" s="542"/>
      <c r="H78" s="542"/>
      <c r="I78" s="542"/>
      <c r="J78" s="542"/>
      <c r="K78" s="542"/>
      <c r="L78" s="542"/>
      <c r="M78" s="542"/>
      <c r="N78" s="542"/>
      <c r="O78" s="406"/>
      <c r="P78" s="406"/>
      <c r="Q78" s="406"/>
      <c r="R78" s="406"/>
      <c r="S78" s="406"/>
      <c r="T78" s="406"/>
      <c r="U78" s="406"/>
      <c r="V78" s="406"/>
      <c r="W78" s="406"/>
      <c r="X78" s="406"/>
      <c r="Y78" s="406"/>
      <c r="Z78" s="406"/>
      <c r="AA78" s="406"/>
      <c r="AB78" s="406"/>
      <c r="AC78" s="406"/>
      <c r="AD78" s="406"/>
      <c r="AE78" s="406"/>
      <c r="AF78" s="406"/>
      <c r="AG78" s="406"/>
      <c r="AH78" s="406"/>
      <c r="AI78" s="406"/>
      <c r="AJ78" s="406"/>
      <c r="AK78" s="406"/>
      <c r="AL78" s="406"/>
      <c r="AM78" s="406"/>
      <c r="AN78" s="406"/>
      <c r="AO78" s="406"/>
      <c r="AP78" s="406"/>
      <c r="AQ78" s="406"/>
      <c r="AR78" s="406"/>
      <c r="AS78" s="406"/>
      <c r="AT78" s="406"/>
      <c r="AU78" s="406"/>
      <c r="AV78" s="406"/>
      <c r="AW78" s="406"/>
      <c r="AX78" s="406"/>
      <c r="AY78" s="406"/>
      <c r="AZ78" s="406"/>
      <c r="BA78" s="406"/>
      <c r="BB78" s="406"/>
      <c r="BC78" s="406"/>
      <c r="BD78" s="406"/>
      <c r="BE78" s="406"/>
      <c r="BF78" s="406"/>
      <c r="BG78" s="406"/>
      <c r="BH78" s="406"/>
      <c r="BI78" s="406"/>
      <c r="BJ78" s="406"/>
      <c r="BK78" s="406"/>
      <c r="BL78" s="406"/>
      <c r="BM78" s="406"/>
      <c r="BN78" s="406"/>
      <c r="BO78" s="406"/>
      <c r="BP78" s="406"/>
      <c r="BQ78" s="406"/>
      <c r="BR78" s="406"/>
      <c r="BS78" s="406"/>
      <c r="BT78" s="406"/>
    </row>
    <row r="79" spans="1:72" s="77" customFormat="1" ht="32.25" customHeight="1" x14ac:dyDescent="0.25">
      <c r="A79" s="76">
        <v>1223</v>
      </c>
      <c r="B79" s="333" t="s">
        <v>547</v>
      </c>
      <c r="C79" s="407" t="s">
        <v>784</v>
      </c>
      <c r="D79" s="404" t="s">
        <v>548</v>
      </c>
      <c r="E79" s="405" t="s">
        <v>427</v>
      </c>
      <c r="F79" s="541" t="s">
        <v>785</v>
      </c>
      <c r="G79" s="542"/>
      <c r="H79" s="542"/>
      <c r="I79" s="542"/>
      <c r="J79" s="542"/>
      <c r="K79" s="542"/>
      <c r="L79" s="542"/>
      <c r="M79" s="542"/>
      <c r="N79" s="542"/>
      <c r="O79" s="406"/>
      <c r="P79" s="406"/>
      <c r="Q79" s="406"/>
      <c r="R79" s="406"/>
      <c r="S79" s="406"/>
      <c r="T79" s="406"/>
      <c r="U79" s="406"/>
      <c r="V79" s="406"/>
      <c r="W79" s="406"/>
      <c r="X79" s="406"/>
      <c r="Y79" s="406"/>
      <c r="Z79" s="406"/>
      <c r="AA79" s="406"/>
      <c r="AB79" s="406"/>
      <c r="AC79" s="406"/>
      <c r="AD79" s="406"/>
      <c r="AE79" s="406"/>
      <c r="AF79" s="406"/>
      <c r="AG79" s="406"/>
      <c r="AH79" s="406"/>
      <c r="AI79" s="406"/>
      <c r="AJ79" s="406"/>
      <c r="AK79" s="406"/>
      <c r="AL79" s="406"/>
      <c r="AM79" s="406"/>
      <c r="AN79" s="406"/>
      <c r="AO79" s="406"/>
      <c r="AP79" s="406"/>
      <c r="AQ79" s="406"/>
      <c r="AR79" s="406"/>
      <c r="AS79" s="406"/>
      <c r="AT79" s="406"/>
      <c r="AU79" s="406"/>
      <c r="AV79" s="406"/>
      <c r="AW79" s="406"/>
      <c r="AX79" s="406"/>
      <c r="AY79" s="406"/>
      <c r="AZ79" s="406"/>
      <c r="BA79" s="406"/>
      <c r="BB79" s="406"/>
      <c r="BC79" s="406"/>
      <c r="BD79" s="406"/>
      <c r="BE79" s="406"/>
      <c r="BF79" s="406"/>
      <c r="BG79" s="406"/>
      <c r="BH79" s="406"/>
      <c r="BI79" s="406"/>
      <c r="BJ79" s="406"/>
      <c r="BK79" s="406"/>
      <c r="BL79" s="406"/>
      <c r="BM79" s="406"/>
      <c r="BN79" s="406"/>
      <c r="BO79" s="406"/>
      <c r="BP79" s="406"/>
      <c r="BQ79" s="406"/>
      <c r="BR79" s="406"/>
      <c r="BS79" s="406"/>
      <c r="BT79" s="406"/>
    </row>
    <row r="80" spans="1:72" s="77" customFormat="1" ht="26.25" customHeight="1" x14ac:dyDescent="0.25">
      <c r="A80" s="79">
        <v>1225</v>
      </c>
      <c r="B80" s="335" t="s">
        <v>549</v>
      </c>
      <c r="C80" s="422" t="s">
        <v>786</v>
      </c>
      <c r="D80" s="434" t="s">
        <v>550</v>
      </c>
      <c r="E80" s="429" t="s">
        <v>430</v>
      </c>
      <c r="F80" s="557" t="s">
        <v>787</v>
      </c>
      <c r="G80" s="558"/>
      <c r="H80" s="558"/>
      <c r="I80" s="558"/>
      <c r="J80" s="558"/>
      <c r="K80" s="558"/>
      <c r="L80" s="558"/>
      <c r="M80" s="558"/>
      <c r="N80" s="558"/>
      <c r="O80" s="406"/>
      <c r="P80" s="406"/>
      <c r="Q80" s="406"/>
      <c r="R80" s="406"/>
      <c r="S80" s="406"/>
      <c r="T80" s="406"/>
      <c r="U80" s="406"/>
      <c r="V80" s="406"/>
      <c r="W80" s="406"/>
      <c r="X80" s="406"/>
      <c r="Y80" s="406"/>
      <c r="Z80" s="406"/>
      <c r="AA80" s="406"/>
      <c r="AB80" s="406"/>
      <c r="AC80" s="406"/>
      <c r="AD80" s="406"/>
      <c r="AE80" s="406"/>
      <c r="AF80" s="406"/>
      <c r="AG80" s="406"/>
      <c r="AH80" s="406"/>
      <c r="AI80" s="406"/>
      <c r="AJ80" s="406"/>
      <c r="AK80" s="406"/>
      <c r="AL80" s="406"/>
      <c r="AM80" s="406"/>
      <c r="AN80" s="406"/>
      <c r="AO80" s="406"/>
      <c r="AP80" s="406"/>
      <c r="AQ80" s="406"/>
      <c r="AR80" s="406"/>
      <c r="AS80" s="406"/>
      <c r="AT80" s="406"/>
      <c r="AU80" s="406"/>
      <c r="AV80" s="406"/>
      <c r="AW80" s="406"/>
      <c r="AX80" s="406"/>
      <c r="AY80" s="406"/>
      <c r="AZ80" s="406"/>
      <c r="BA80" s="406"/>
      <c r="BB80" s="406"/>
      <c r="BC80" s="406"/>
      <c r="BD80" s="406"/>
      <c r="BE80" s="406"/>
      <c r="BF80" s="406"/>
      <c r="BG80" s="406"/>
      <c r="BH80" s="406"/>
      <c r="BI80" s="406"/>
      <c r="BJ80" s="406"/>
      <c r="BK80" s="406"/>
      <c r="BL80" s="406"/>
      <c r="BM80" s="406"/>
      <c r="BN80" s="406"/>
      <c r="BO80" s="406"/>
      <c r="BP80" s="406"/>
      <c r="BQ80" s="406"/>
      <c r="BR80" s="406"/>
      <c r="BS80" s="406"/>
      <c r="BT80" s="406"/>
    </row>
    <row r="81" spans="1:72" s="77" customFormat="1" ht="26.25" customHeight="1" x14ac:dyDescent="0.25">
      <c r="A81" s="76">
        <v>1226</v>
      </c>
      <c r="B81" s="333" t="s">
        <v>551</v>
      </c>
      <c r="C81" s="408" t="s">
        <v>552</v>
      </c>
      <c r="D81" s="426" t="s">
        <v>553</v>
      </c>
      <c r="E81" s="405" t="s">
        <v>430</v>
      </c>
      <c r="F81" s="543"/>
      <c r="G81" s="544"/>
      <c r="H81" s="544"/>
      <c r="I81" s="544"/>
      <c r="J81" s="544"/>
      <c r="K81" s="544"/>
      <c r="L81" s="544"/>
      <c r="M81" s="544"/>
      <c r="N81" s="544"/>
      <c r="O81" s="406"/>
      <c r="P81" s="406"/>
      <c r="Q81" s="406"/>
      <c r="R81" s="406"/>
      <c r="S81" s="406"/>
      <c r="T81" s="406"/>
      <c r="U81" s="406"/>
      <c r="V81" s="406"/>
      <c r="W81" s="406"/>
      <c r="X81" s="406"/>
      <c r="Y81" s="406"/>
      <c r="Z81" s="406"/>
      <c r="AA81" s="406"/>
      <c r="AB81" s="406"/>
      <c r="AC81" s="406"/>
      <c r="AD81" s="406"/>
      <c r="AE81" s="406"/>
      <c r="AF81" s="406"/>
      <c r="AG81" s="406"/>
      <c r="AH81" s="406"/>
      <c r="AI81" s="406"/>
      <c r="AJ81" s="406"/>
      <c r="AK81" s="406"/>
      <c r="AL81" s="406"/>
      <c r="AM81" s="406"/>
      <c r="AN81" s="406"/>
      <c r="AO81" s="406"/>
      <c r="AP81" s="406"/>
      <c r="AQ81" s="406"/>
      <c r="AR81" s="406"/>
      <c r="AS81" s="406"/>
      <c r="AT81" s="406"/>
      <c r="AU81" s="406"/>
      <c r="AV81" s="406"/>
      <c r="AW81" s="406"/>
      <c r="AX81" s="406"/>
      <c r="AY81" s="406"/>
      <c r="AZ81" s="406"/>
      <c r="BA81" s="406"/>
      <c r="BB81" s="406"/>
      <c r="BC81" s="406"/>
      <c r="BD81" s="406"/>
      <c r="BE81" s="406"/>
      <c r="BF81" s="406"/>
      <c r="BG81" s="406"/>
      <c r="BH81" s="406"/>
      <c r="BI81" s="406"/>
      <c r="BJ81" s="406"/>
      <c r="BK81" s="406"/>
      <c r="BL81" s="406"/>
      <c r="BM81" s="406"/>
      <c r="BN81" s="406"/>
      <c r="BO81" s="406"/>
      <c r="BP81" s="406"/>
      <c r="BQ81" s="406"/>
      <c r="BR81" s="406"/>
      <c r="BS81" s="406"/>
      <c r="BT81" s="406"/>
    </row>
    <row r="82" spans="1:72" s="77" customFormat="1" ht="26.25" customHeight="1" x14ac:dyDescent="0.25">
      <c r="A82" s="76">
        <v>1300</v>
      </c>
      <c r="B82" s="334" t="s">
        <v>554</v>
      </c>
      <c r="C82" s="407" t="s">
        <v>788</v>
      </c>
      <c r="D82" s="432">
        <v>47654236</v>
      </c>
      <c r="E82" s="433" t="s">
        <v>417</v>
      </c>
      <c r="F82" s="541" t="s">
        <v>789</v>
      </c>
      <c r="G82" s="542"/>
      <c r="H82" s="542"/>
      <c r="I82" s="542"/>
      <c r="J82" s="542"/>
      <c r="K82" s="542"/>
      <c r="L82" s="542"/>
      <c r="M82" s="542"/>
      <c r="N82" s="542"/>
      <c r="O82" s="406"/>
      <c r="P82" s="406"/>
      <c r="Q82" s="406"/>
      <c r="R82" s="406"/>
      <c r="S82" s="406"/>
      <c r="T82" s="406"/>
      <c r="U82" s="406"/>
      <c r="V82" s="406"/>
      <c r="W82" s="406"/>
      <c r="X82" s="406"/>
      <c r="Y82" s="406"/>
      <c r="Z82" s="406"/>
      <c r="AA82" s="406"/>
      <c r="AB82" s="406"/>
      <c r="AC82" s="406"/>
      <c r="AD82" s="406"/>
      <c r="AE82" s="406"/>
      <c r="AF82" s="406"/>
      <c r="AG82" s="406"/>
      <c r="AH82" s="406"/>
      <c r="AI82" s="406"/>
      <c r="AJ82" s="406"/>
      <c r="AK82" s="406"/>
      <c r="AL82" s="406"/>
      <c r="AM82" s="406"/>
      <c r="AN82" s="406"/>
      <c r="AO82" s="406"/>
      <c r="AP82" s="406"/>
      <c r="AQ82" s="406"/>
      <c r="AR82" s="406"/>
      <c r="AS82" s="406"/>
      <c r="AT82" s="406"/>
      <c r="AU82" s="406"/>
      <c r="AV82" s="406"/>
      <c r="AW82" s="406"/>
      <c r="AX82" s="406"/>
      <c r="AY82" s="406"/>
      <c r="AZ82" s="406"/>
      <c r="BA82" s="406"/>
      <c r="BB82" s="406"/>
      <c r="BC82" s="406"/>
      <c r="BD82" s="406"/>
      <c r="BE82" s="406"/>
      <c r="BF82" s="406"/>
      <c r="BG82" s="406"/>
      <c r="BH82" s="406"/>
      <c r="BI82" s="406"/>
      <c r="BJ82" s="406"/>
      <c r="BK82" s="406"/>
      <c r="BL82" s="406"/>
      <c r="BM82" s="406"/>
      <c r="BN82" s="406"/>
      <c r="BO82" s="406"/>
      <c r="BP82" s="406"/>
      <c r="BQ82" s="406"/>
      <c r="BR82" s="406"/>
      <c r="BS82" s="406"/>
      <c r="BT82" s="406"/>
    </row>
    <row r="83" spans="1:72" s="77" customFormat="1" ht="28.5" customHeight="1" x14ac:dyDescent="0.25">
      <c r="A83" s="76">
        <v>1301</v>
      </c>
      <c r="B83" s="334" t="s">
        <v>555</v>
      </c>
      <c r="C83" s="407" t="s">
        <v>790</v>
      </c>
      <c r="D83" s="423" t="s">
        <v>556</v>
      </c>
      <c r="E83" s="424" t="s">
        <v>417</v>
      </c>
      <c r="F83" s="541" t="s">
        <v>791</v>
      </c>
      <c r="G83" s="542"/>
      <c r="H83" s="542"/>
      <c r="I83" s="542"/>
      <c r="J83" s="542"/>
      <c r="K83" s="542"/>
      <c r="L83" s="542"/>
      <c r="M83" s="542"/>
      <c r="N83" s="542"/>
      <c r="O83" s="406"/>
      <c r="P83" s="406"/>
      <c r="Q83" s="406"/>
      <c r="R83" s="406"/>
      <c r="S83" s="406"/>
      <c r="T83" s="406"/>
      <c r="U83" s="406"/>
      <c r="V83" s="406"/>
      <c r="W83" s="406"/>
      <c r="X83" s="406"/>
      <c r="Y83" s="406"/>
      <c r="Z83" s="406"/>
      <c r="AA83" s="406"/>
      <c r="AB83" s="406"/>
      <c r="AC83" s="406"/>
      <c r="AD83" s="406"/>
      <c r="AE83" s="406"/>
      <c r="AF83" s="406"/>
      <c r="AG83" s="406"/>
      <c r="AH83" s="406"/>
      <c r="AI83" s="406"/>
      <c r="AJ83" s="406"/>
      <c r="AK83" s="406"/>
      <c r="AL83" s="406"/>
      <c r="AM83" s="406"/>
      <c r="AN83" s="406"/>
      <c r="AO83" s="406"/>
      <c r="AP83" s="406"/>
      <c r="AQ83" s="406"/>
      <c r="AR83" s="406"/>
      <c r="AS83" s="406"/>
      <c r="AT83" s="406"/>
      <c r="AU83" s="406"/>
      <c r="AV83" s="406"/>
      <c r="AW83" s="406"/>
      <c r="AX83" s="406"/>
      <c r="AY83" s="406"/>
      <c r="AZ83" s="406"/>
      <c r="BA83" s="406"/>
      <c r="BB83" s="406"/>
      <c r="BC83" s="406"/>
      <c r="BD83" s="406"/>
      <c r="BE83" s="406"/>
      <c r="BF83" s="406"/>
      <c r="BG83" s="406"/>
      <c r="BH83" s="406"/>
      <c r="BI83" s="406"/>
      <c r="BJ83" s="406"/>
      <c r="BK83" s="406"/>
      <c r="BL83" s="406"/>
      <c r="BM83" s="406"/>
      <c r="BN83" s="406"/>
      <c r="BO83" s="406"/>
      <c r="BP83" s="406"/>
      <c r="BQ83" s="406"/>
      <c r="BR83" s="406"/>
      <c r="BS83" s="406"/>
      <c r="BT83" s="406"/>
    </row>
    <row r="84" spans="1:72" s="77" customFormat="1" ht="30.75" customHeight="1" x14ac:dyDescent="0.25">
      <c r="A84" s="76">
        <v>1302</v>
      </c>
      <c r="B84" s="334" t="s">
        <v>557</v>
      </c>
      <c r="C84" s="407" t="s">
        <v>792</v>
      </c>
      <c r="D84" s="432">
        <v>47654279</v>
      </c>
      <c r="E84" s="433" t="s">
        <v>417</v>
      </c>
      <c r="F84" s="541" t="s">
        <v>793</v>
      </c>
      <c r="G84" s="542"/>
      <c r="H84" s="542"/>
      <c r="I84" s="542"/>
      <c r="J84" s="542"/>
      <c r="K84" s="542"/>
      <c r="L84" s="542"/>
      <c r="M84" s="542"/>
      <c r="N84" s="542"/>
      <c r="O84" s="406"/>
      <c r="P84" s="406"/>
      <c r="Q84" s="406"/>
      <c r="R84" s="406"/>
      <c r="S84" s="406"/>
      <c r="T84" s="406"/>
      <c r="U84" s="406"/>
      <c r="V84" s="406"/>
      <c r="W84" s="406"/>
      <c r="X84" s="406"/>
      <c r="Y84" s="406"/>
      <c r="Z84" s="406"/>
      <c r="AA84" s="406"/>
      <c r="AB84" s="406"/>
      <c r="AC84" s="406"/>
      <c r="AD84" s="406"/>
      <c r="AE84" s="406"/>
      <c r="AF84" s="406"/>
      <c r="AG84" s="406"/>
      <c r="AH84" s="406"/>
      <c r="AI84" s="406"/>
      <c r="AJ84" s="406"/>
      <c r="AK84" s="406"/>
      <c r="AL84" s="406"/>
      <c r="AM84" s="406"/>
      <c r="AN84" s="406"/>
      <c r="AO84" s="406"/>
      <c r="AP84" s="406"/>
      <c r="AQ84" s="406"/>
      <c r="AR84" s="406"/>
      <c r="AS84" s="406"/>
      <c r="AT84" s="406"/>
      <c r="AU84" s="406"/>
      <c r="AV84" s="406"/>
      <c r="AW84" s="406"/>
      <c r="AX84" s="406"/>
      <c r="AY84" s="406"/>
      <c r="AZ84" s="406"/>
      <c r="BA84" s="406"/>
      <c r="BB84" s="406"/>
      <c r="BC84" s="406"/>
      <c r="BD84" s="406"/>
      <c r="BE84" s="406"/>
      <c r="BF84" s="406"/>
      <c r="BG84" s="406"/>
      <c r="BH84" s="406"/>
      <c r="BI84" s="406"/>
      <c r="BJ84" s="406"/>
      <c r="BK84" s="406"/>
      <c r="BL84" s="406"/>
      <c r="BM84" s="406"/>
      <c r="BN84" s="406"/>
      <c r="BO84" s="406"/>
      <c r="BP84" s="406"/>
      <c r="BQ84" s="406"/>
      <c r="BR84" s="406"/>
      <c r="BS84" s="406"/>
      <c r="BT84" s="406"/>
    </row>
    <row r="85" spans="1:72" s="77" customFormat="1" ht="26.25" customHeight="1" x14ac:dyDescent="0.25">
      <c r="A85" s="76">
        <v>1303</v>
      </c>
      <c r="B85" s="334" t="s">
        <v>558</v>
      </c>
      <c r="C85" s="407" t="s">
        <v>794</v>
      </c>
      <c r="D85" s="432">
        <v>47654325</v>
      </c>
      <c r="E85" s="433" t="s">
        <v>417</v>
      </c>
      <c r="F85" s="541" t="s">
        <v>795</v>
      </c>
      <c r="G85" s="542"/>
      <c r="H85" s="542"/>
      <c r="I85" s="542"/>
      <c r="J85" s="542"/>
      <c r="K85" s="542"/>
      <c r="L85" s="542"/>
      <c r="M85" s="542"/>
      <c r="N85" s="542"/>
      <c r="O85" s="406"/>
      <c r="P85" s="406"/>
      <c r="Q85" s="406"/>
      <c r="R85" s="406"/>
      <c r="S85" s="406"/>
      <c r="T85" s="406"/>
      <c r="U85" s="406"/>
      <c r="V85" s="406"/>
      <c r="W85" s="406"/>
      <c r="X85" s="406"/>
      <c r="Y85" s="406"/>
      <c r="Z85" s="406"/>
      <c r="AA85" s="406"/>
      <c r="AB85" s="406"/>
      <c r="AC85" s="406"/>
      <c r="AD85" s="406"/>
      <c r="AE85" s="406"/>
      <c r="AF85" s="406"/>
      <c r="AG85" s="406"/>
      <c r="AH85" s="406"/>
      <c r="AI85" s="406"/>
      <c r="AJ85" s="406"/>
      <c r="AK85" s="406"/>
      <c r="AL85" s="406"/>
      <c r="AM85" s="406"/>
      <c r="AN85" s="406"/>
      <c r="AO85" s="406"/>
      <c r="AP85" s="406"/>
      <c r="AQ85" s="406"/>
      <c r="AR85" s="406"/>
      <c r="AS85" s="406"/>
      <c r="AT85" s="406"/>
      <c r="AU85" s="406"/>
      <c r="AV85" s="406"/>
      <c r="AW85" s="406"/>
      <c r="AX85" s="406"/>
      <c r="AY85" s="406"/>
      <c r="AZ85" s="406"/>
      <c r="BA85" s="406"/>
      <c r="BB85" s="406"/>
      <c r="BC85" s="406"/>
      <c r="BD85" s="406"/>
      <c r="BE85" s="406"/>
      <c r="BF85" s="406"/>
      <c r="BG85" s="406"/>
      <c r="BH85" s="406"/>
      <c r="BI85" s="406"/>
      <c r="BJ85" s="406"/>
      <c r="BK85" s="406"/>
      <c r="BL85" s="406"/>
      <c r="BM85" s="406"/>
      <c r="BN85" s="406"/>
      <c r="BO85" s="406"/>
      <c r="BP85" s="406"/>
      <c r="BQ85" s="406"/>
      <c r="BR85" s="406"/>
      <c r="BS85" s="406"/>
      <c r="BT85" s="406"/>
    </row>
    <row r="86" spans="1:72" s="77" customFormat="1" ht="26.25" customHeight="1" x14ac:dyDescent="0.25">
      <c r="A86" s="76">
        <v>1304</v>
      </c>
      <c r="B86" s="334" t="s">
        <v>559</v>
      </c>
      <c r="C86" s="407" t="s">
        <v>560</v>
      </c>
      <c r="D86" s="432">
        <v>47654244</v>
      </c>
      <c r="E86" s="433" t="s">
        <v>417</v>
      </c>
      <c r="F86" s="543"/>
      <c r="G86" s="544"/>
      <c r="H86" s="544"/>
      <c r="I86" s="544"/>
      <c r="J86" s="544"/>
      <c r="K86" s="544"/>
      <c r="L86" s="544"/>
      <c r="M86" s="544"/>
      <c r="N86" s="544"/>
      <c r="O86" s="406"/>
      <c r="P86" s="406"/>
      <c r="Q86" s="406"/>
      <c r="R86" s="406"/>
      <c r="S86" s="406"/>
      <c r="T86" s="406"/>
      <c r="U86" s="406"/>
      <c r="V86" s="406"/>
      <c r="W86" s="406"/>
      <c r="X86" s="406"/>
      <c r="Y86" s="406"/>
      <c r="Z86" s="406"/>
      <c r="AA86" s="406"/>
      <c r="AB86" s="406"/>
      <c r="AC86" s="406"/>
      <c r="AD86" s="406"/>
      <c r="AE86" s="406"/>
      <c r="AF86" s="406"/>
      <c r="AG86" s="406"/>
      <c r="AH86" s="406"/>
      <c r="AI86" s="406"/>
      <c r="AJ86" s="406"/>
      <c r="AK86" s="406"/>
      <c r="AL86" s="406"/>
      <c r="AM86" s="406"/>
      <c r="AN86" s="406"/>
      <c r="AO86" s="406"/>
      <c r="AP86" s="406"/>
      <c r="AQ86" s="406"/>
      <c r="AR86" s="406"/>
      <c r="AS86" s="406"/>
      <c r="AT86" s="406"/>
      <c r="AU86" s="406"/>
      <c r="AV86" s="406"/>
      <c r="AW86" s="406"/>
      <c r="AX86" s="406"/>
      <c r="AY86" s="406"/>
      <c r="AZ86" s="406"/>
      <c r="BA86" s="406"/>
      <c r="BB86" s="406"/>
      <c r="BC86" s="406"/>
      <c r="BD86" s="406"/>
      <c r="BE86" s="406"/>
      <c r="BF86" s="406"/>
      <c r="BG86" s="406"/>
      <c r="BH86" s="406"/>
      <c r="BI86" s="406"/>
      <c r="BJ86" s="406"/>
      <c r="BK86" s="406"/>
      <c r="BL86" s="406"/>
      <c r="BM86" s="406"/>
      <c r="BN86" s="406"/>
      <c r="BO86" s="406"/>
      <c r="BP86" s="406"/>
      <c r="BQ86" s="406"/>
      <c r="BR86" s="406"/>
      <c r="BS86" s="406"/>
      <c r="BT86" s="406"/>
    </row>
    <row r="87" spans="1:72" s="77" customFormat="1" ht="28.5" customHeight="1" x14ac:dyDescent="0.25">
      <c r="A87" s="76">
        <v>1305</v>
      </c>
      <c r="B87" s="333" t="s">
        <v>561</v>
      </c>
      <c r="C87" s="408" t="s">
        <v>562</v>
      </c>
      <c r="D87" s="426" t="s">
        <v>563</v>
      </c>
      <c r="E87" s="405" t="s">
        <v>423</v>
      </c>
      <c r="F87" s="543"/>
      <c r="G87" s="544"/>
      <c r="H87" s="544"/>
      <c r="I87" s="544"/>
      <c r="J87" s="544"/>
      <c r="K87" s="544"/>
      <c r="L87" s="544"/>
      <c r="M87" s="544"/>
      <c r="N87" s="544"/>
      <c r="O87" s="406"/>
      <c r="P87" s="406"/>
      <c r="Q87" s="406"/>
      <c r="R87" s="406"/>
      <c r="S87" s="406"/>
      <c r="T87" s="406"/>
      <c r="U87" s="406"/>
      <c r="V87" s="406"/>
      <c r="W87" s="406"/>
      <c r="X87" s="406"/>
      <c r="Y87" s="406"/>
      <c r="Z87" s="406"/>
      <c r="AA87" s="406"/>
      <c r="AB87" s="406"/>
      <c r="AC87" s="406"/>
      <c r="AD87" s="406"/>
      <c r="AE87" s="406"/>
      <c r="AF87" s="406"/>
      <c r="AG87" s="406"/>
      <c r="AH87" s="406"/>
      <c r="AI87" s="406"/>
      <c r="AJ87" s="406"/>
      <c r="AK87" s="406"/>
      <c r="AL87" s="406"/>
      <c r="AM87" s="406"/>
      <c r="AN87" s="406"/>
      <c r="AO87" s="406"/>
      <c r="AP87" s="406"/>
      <c r="AQ87" s="406"/>
      <c r="AR87" s="406"/>
      <c r="AS87" s="406"/>
      <c r="AT87" s="406"/>
      <c r="AU87" s="406"/>
      <c r="AV87" s="406"/>
      <c r="AW87" s="406"/>
      <c r="AX87" s="406"/>
      <c r="AY87" s="406"/>
      <c r="AZ87" s="406"/>
      <c r="BA87" s="406"/>
      <c r="BB87" s="406"/>
      <c r="BC87" s="406"/>
      <c r="BD87" s="406"/>
      <c r="BE87" s="406"/>
      <c r="BF87" s="406"/>
      <c r="BG87" s="406"/>
      <c r="BH87" s="406"/>
      <c r="BI87" s="406"/>
      <c r="BJ87" s="406"/>
      <c r="BK87" s="406"/>
      <c r="BL87" s="406"/>
      <c r="BM87" s="406"/>
      <c r="BN87" s="406"/>
      <c r="BO87" s="406"/>
      <c r="BP87" s="406"/>
      <c r="BQ87" s="406"/>
      <c r="BR87" s="406"/>
      <c r="BS87" s="406"/>
      <c r="BT87" s="406"/>
    </row>
    <row r="88" spans="1:72" s="77" customFormat="1" ht="32.25" customHeight="1" x14ac:dyDescent="0.25">
      <c r="A88" s="76">
        <v>1306</v>
      </c>
      <c r="B88" s="333" t="s">
        <v>564</v>
      </c>
      <c r="C88" s="408" t="s">
        <v>796</v>
      </c>
      <c r="D88" s="411">
        <v>47184434</v>
      </c>
      <c r="E88" s="412" t="s">
        <v>438</v>
      </c>
      <c r="F88" s="541" t="s">
        <v>797</v>
      </c>
      <c r="G88" s="542"/>
      <c r="H88" s="542"/>
      <c r="I88" s="542"/>
      <c r="J88" s="542"/>
      <c r="K88" s="542"/>
      <c r="L88" s="542"/>
      <c r="M88" s="542"/>
      <c r="N88" s="542"/>
      <c r="O88" s="406"/>
      <c r="P88" s="406"/>
      <c r="Q88" s="406"/>
      <c r="R88" s="406"/>
      <c r="S88" s="406"/>
      <c r="T88" s="406"/>
      <c r="U88" s="406"/>
      <c r="V88" s="406"/>
      <c r="W88" s="406"/>
      <c r="X88" s="406"/>
      <c r="Y88" s="406"/>
      <c r="Z88" s="406"/>
      <c r="AA88" s="406"/>
      <c r="AB88" s="406"/>
      <c r="AC88" s="406"/>
      <c r="AD88" s="406"/>
      <c r="AE88" s="406"/>
      <c r="AF88" s="406"/>
      <c r="AG88" s="406"/>
      <c r="AH88" s="406"/>
      <c r="AI88" s="406"/>
      <c r="AJ88" s="406"/>
      <c r="AK88" s="406"/>
      <c r="AL88" s="406"/>
      <c r="AM88" s="406"/>
      <c r="AN88" s="406"/>
      <c r="AO88" s="406"/>
      <c r="AP88" s="406"/>
      <c r="AQ88" s="406"/>
      <c r="AR88" s="406"/>
      <c r="AS88" s="406"/>
      <c r="AT88" s="406"/>
      <c r="AU88" s="406"/>
      <c r="AV88" s="406"/>
      <c r="AW88" s="406"/>
      <c r="AX88" s="406"/>
      <c r="AY88" s="406"/>
      <c r="AZ88" s="406"/>
      <c r="BA88" s="406"/>
      <c r="BB88" s="406"/>
      <c r="BC88" s="406"/>
      <c r="BD88" s="406"/>
      <c r="BE88" s="406"/>
      <c r="BF88" s="406"/>
      <c r="BG88" s="406"/>
      <c r="BH88" s="406"/>
      <c r="BI88" s="406"/>
      <c r="BJ88" s="406"/>
      <c r="BK88" s="406"/>
      <c r="BL88" s="406"/>
      <c r="BM88" s="406"/>
      <c r="BN88" s="406"/>
      <c r="BO88" s="406"/>
      <c r="BP88" s="406"/>
      <c r="BQ88" s="406"/>
      <c r="BR88" s="406"/>
      <c r="BS88" s="406"/>
      <c r="BT88" s="406"/>
    </row>
    <row r="89" spans="1:72" s="77" customFormat="1" ht="29.25" customHeight="1" x14ac:dyDescent="0.25">
      <c r="A89" s="76">
        <v>1307</v>
      </c>
      <c r="B89" s="333" t="s">
        <v>565</v>
      </c>
      <c r="C89" s="408" t="s">
        <v>798</v>
      </c>
      <c r="D89" s="411">
        <v>47184477</v>
      </c>
      <c r="E89" s="412" t="s">
        <v>438</v>
      </c>
      <c r="F89" s="541" t="s">
        <v>799</v>
      </c>
      <c r="G89" s="542"/>
      <c r="H89" s="542"/>
      <c r="I89" s="542"/>
      <c r="J89" s="542"/>
      <c r="K89" s="542"/>
      <c r="L89" s="542"/>
      <c r="M89" s="542"/>
      <c r="N89" s="542"/>
      <c r="O89" s="406"/>
      <c r="P89" s="406"/>
      <c r="Q89" s="406"/>
      <c r="R89" s="406"/>
      <c r="S89" s="406"/>
      <c r="T89" s="406"/>
      <c r="U89" s="406"/>
      <c r="V89" s="406"/>
      <c r="W89" s="406"/>
      <c r="X89" s="406"/>
      <c r="Y89" s="406"/>
      <c r="Z89" s="406"/>
      <c r="AA89" s="406"/>
      <c r="AB89" s="406"/>
      <c r="AC89" s="406"/>
      <c r="AD89" s="406"/>
      <c r="AE89" s="406"/>
      <c r="AF89" s="406"/>
      <c r="AG89" s="406"/>
      <c r="AH89" s="406"/>
      <c r="AI89" s="406"/>
      <c r="AJ89" s="406"/>
      <c r="AK89" s="406"/>
      <c r="AL89" s="406"/>
      <c r="AM89" s="406"/>
      <c r="AN89" s="406"/>
      <c r="AO89" s="406"/>
      <c r="AP89" s="406"/>
      <c r="AQ89" s="406"/>
      <c r="AR89" s="406"/>
      <c r="AS89" s="406"/>
      <c r="AT89" s="406"/>
      <c r="AU89" s="406"/>
      <c r="AV89" s="406"/>
      <c r="AW89" s="406"/>
      <c r="AX89" s="406"/>
      <c r="AY89" s="406"/>
      <c r="AZ89" s="406"/>
      <c r="BA89" s="406"/>
      <c r="BB89" s="406"/>
      <c r="BC89" s="406"/>
      <c r="BD89" s="406"/>
      <c r="BE89" s="406"/>
      <c r="BF89" s="406"/>
      <c r="BG89" s="406"/>
      <c r="BH89" s="406"/>
      <c r="BI89" s="406"/>
      <c r="BJ89" s="406"/>
      <c r="BK89" s="406"/>
      <c r="BL89" s="406"/>
      <c r="BM89" s="406"/>
      <c r="BN89" s="406"/>
      <c r="BO89" s="406"/>
      <c r="BP89" s="406"/>
      <c r="BQ89" s="406"/>
      <c r="BR89" s="406"/>
      <c r="BS89" s="406"/>
      <c r="BT89" s="406"/>
    </row>
    <row r="90" spans="1:72" s="77" customFormat="1" ht="26.25" customHeight="1" x14ac:dyDescent="0.25">
      <c r="A90" s="76">
        <v>1308</v>
      </c>
      <c r="B90" s="333" t="s">
        <v>566</v>
      </c>
      <c r="C90" s="408" t="s">
        <v>800</v>
      </c>
      <c r="D90" s="411">
        <v>60782170</v>
      </c>
      <c r="E90" s="412" t="s">
        <v>438</v>
      </c>
      <c r="F90" s="541" t="s">
        <v>801</v>
      </c>
      <c r="G90" s="542"/>
      <c r="H90" s="542"/>
      <c r="I90" s="542"/>
      <c r="J90" s="542"/>
      <c r="K90" s="542"/>
      <c r="L90" s="542"/>
      <c r="M90" s="542"/>
      <c r="N90" s="542"/>
      <c r="O90" s="406"/>
      <c r="P90" s="406"/>
      <c r="Q90" s="406"/>
      <c r="R90" s="406"/>
      <c r="S90" s="406"/>
      <c r="T90" s="406"/>
      <c r="U90" s="406"/>
      <c r="V90" s="406"/>
      <c r="W90" s="406"/>
      <c r="X90" s="406"/>
      <c r="Y90" s="406"/>
      <c r="Z90" s="406"/>
      <c r="AA90" s="406"/>
      <c r="AB90" s="406"/>
      <c r="AC90" s="406"/>
      <c r="AD90" s="406"/>
      <c r="AE90" s="406"/>
      <c r="AF90" s="406"/>
      <c r="AG90" s="406"/>
      <c r="AH90" s="406"/>
      <c r="AI90" s="406"/>
      <c r="AJ90" s="406"/>
      <c r="AK90" s="406"/>
      <c r="AL90" s="406"/>
      <c r="AM90" s="406"/>
      <c r="AN90" s="406"/>
      <c r="AO90" s="406"/>
      <c r="AP90" s="406"/>
      <c r="AQ90" s="406"/>
      <c r="AR90" s="406"/>
      <c r="AS90" s="406"/>
      <c r="AT90" s="406"/>
      <c r="AU90" s="406"/>
      <c r="AV90" s="406"/>
      <c r="AW90" s="406"/>
      <c r="AX90" s="406"/>
      <c r="AY90" s="406"/>
      <c r="AZ90" s="406"/>
      <c r="BA90" s="406"/>
      <c r="BB90" s="406"/>
      <c r="BC90" s="406"/>
      <c r="BD90" s="406"/>
      <c r="BE90" s="406"/>
      <c r="BF90" s="406"/>
      <c r="BG90" s="406"/>
      <c r="BH90" s="406"/>
      <c r="BI90" s="406"/>
      <c r="BJ90" s="406"/>
      <c r="BK90" s="406"/>
      <c r="BL90" s="406"/>
      <c r="BM90" s="406"/>
      <c r="BN90" s="406"/>
      <c r="BO90" s="406"/>
      <c r="BP90" s="406"/>
      <c r="BQ90" s="406"/>
      <c r="BR90" s="406"/>
      <c r="BS90" s="406"/>
      <c r="BT90" s="406"/>
    </row>
    <row r="91" spans="1:72" s="77" customFormat="1" ht="30.75" customHeight="1" x14ac:dyDescent="0.25">
      <c r="A91" s="76">
        <v>1309</v>
      </c>
      <c r="B91" s="333" t="s">
        <v>567</v>
      </c>
      <c r="C91" s="408" t="s">
        <v>802</v>
      </c>
      <c r="D91" s="411">
        <v>47184442</v>
      </c>
      <c r="E91" s="412" t="s">
        <v>438</v>
      </c>
      <c r="F91" s="541" t="s">
        <v>803</v>
      </c>
      <c r="G91" s="542"/>
      <c r="H91" s="542"/>
      <c r="I91" s="542"/>
      <c r="J91" s="542"/>
      <c r="K91" s="542"/>
      <c r="L91" s="542"/>
      <c r="M91" s="542"/>
      <c r="N91" s="542"/>
      <c r="O91" s="406"/>
      <c r="P91" s="406"/>
      <c r="Q91" s="406"/>
      <c r="R91" s="406"/>
      <c r="S91" s="406"/>
      <c r="T91" s="406"/>
      <c r="U91" s="406"/>
      <c r="V91" s="406"/>
      <c r="W91" s="406"/>
      <c r="X91" s="406"/>
      <c r="Y91" s="406"/>
      <c r="Z91" s="406"/>
      <c r="AA91" s="406"/>
      <c r="AB91" s="406"/>
      <c r="AC91" s="406"/>
      <c r="AD91" s="406"/>
      <c r="AE91" s="406"/>
      <c r="AF91" s="406"/>
      <c r="AG91" s="406"/>
      <c r="AH91" s="406"/>
      <c r="AI91" s="406"/>
      <c r="AJ91" s="406"/>
      <c r="AK91" s="406"/>
      <c r="AL91" s="406"/>
      <c r="AM91" s="406"/>
      <c r="AN91" s="406"/>
      <c r="AO91" s="406"/>
      <c r="AP91" s="406"/>
      <c r="AQ91" s="406"/>
      <c r="AR91" s="406"/>
      <c r="AS91" s="406"/>
      <c r="AT91" s="406"/>
      <c r="AU91" s="406"/>
      <c r="AV91" s="406"/>
      <c r="AW91" s="406"/>
      <c r="AX91" s="406"/>
      <c r="AY91" s="406"/>
      <c r="AZ91" s="406"/>
      <c r="BA91" s="406"/>
      <c r="BB91" s="406"/>
      <c r="BC91" s="406"/>
      <c r="BD91" s="406"/>
      <c r="BE91" s="406"/>
      <c r="BF91" s="406"/>
      <c r="BG91" s="406"/>
      <c r="BH91" s="406"/>
      <c r="BI91" s="406"/>
      <c r="BJ91" s="406"/>
      <c r="BK91" s="406"/>
      <c r="BL91" s="406"/>
      <c r="BM91" s="406"/>
      <c r="BN91" s="406"/>
      <c r="BO91" s="406"/>
      <c r="BP91" s="406"/>
      <c r="BQ91" s="406"/>
      <c r="BR91" s="406"/>
      <c r="BS91" s="406"/>
      <c r="BT91" s="406"/>
    </row>
    <row r="92" spans="1:72" s="77" customFormat="1" ht="30" customHeight="1" x14ac:dyDescent="0.25">
      <c r="A92" s="76">
        <v>1310</v>
      </c>
      <c r="B92" s="333" t="s">
        <v>568</v>
      </c>
      <c r="C92" s="414" t="s">
        <v>804</v>
      </c>
      <c r="D92" s="411">
        <v>61985228</v>
      </c>
      <c r="E92" s="412" t="s">
        <v>438</v>
      </c>
      <c r="F92" s="541" t="s">
        <v>805</v>
      </c>
      <c r="G92" s="542"/>
      <c r="H92" s="542"/>
      <c r="I92" s="542"/>
      <c r="J92" s="542"/>
      <c r="K92" s="542"/>
      <c r="L92" s="542"/>
      <c r="M92" s="542"/>
      <c r="N92" s="542"/>
      <c r="O92" s="406"/>
      <c r="P92" s="406"/>
      <c r="Q92" s="406"/>
      <c r="R92" s="406"/>
      <c r="S92" s="406"/>
      <c r="T92" s="406"/>
      <c r="U92" s="406"/>
      <c r="V92" s="406"/>
      <c r="W92" s="406"/>
      <c r="X92" s="406"/>
      <c r="Y92" s="406"/>
      <c r="Z92" s="406"/>
      <c r="AA92" s="406"/>
      <c r="AB92" s="406"/>
      <c r="AC92" s="406"/>
      <c r="AD92" s="406"/>
      <c r="AE92" s="406"/>
      <c r="AF92" s="406"/>
      <c r="AG92" s="406"/>
      <c r="AH92" s="406"/>
      <c r="AI92" s="406"/>
      <c r="AJ92" s="406"/>
      <c r="AK92" s="406"/>
      <c r="AL92" s="406"/>
      <c r="AM92" s="406"/>
      <c r="AN92" s="406"/>
      <c r="AO92" s="406"/>
      <c r="AP92" s="406"/>
      <c r="AQ92" s="406"/>
      <c r="AR92" s="406"/>
      <c r="AS92" s="406"/>
      <c r="AT92" s="406"/>
      <c r="AU92" s="406"/>
      <c r="AV92" s="406"/>
      <c r="AW92" s="406"/>
      <c r="AX92" s="406"/>
      <c r="AY92" s="406"/>
      <c r="AZ92" s="406"/>
      <c r="BA92" s="406"/>
      <c r="BB92" s="406"/>
      <c r="BC92" s="406"/>
      <c r="BD92" s="406"/>
      <c r="BE92" s="406"/>
      <c r="BF92" s="406"/>
      <c r="BG92" s="406"/>
      <c r="BH92" s="406"/>
      <c r="BI92" s="406"/>
      <c r="BJ92" s="406"/>
      <c r="BK92" s="406"/>
      <c r="BL92" s="406"/>
      <c r="BM92" s="406"/>
      <c r="BN92" s="406"/>
      <c r="BO92" s="406"/>
      <c r="BP92" s="406"/>
      <c r="BQ92" s="406"/>
      <c r="BR92" s="406"/>
      <c r="BS92" s="406"/>
      <c r="BT92" s="406"/>
    </row>
    <row r="93" spans="1:72" s="77" customFormat="1" ht="26.25" customHeight="1" x14ac:dyDescent="0.25">
      <c r="A93" s="76">
        <v>1311</v>
      </c>
      <c r="B93" s="333" t="s">
        <v>569</v>
      </c>
      <c r="C93" s="403" t="s">
        <v>806</v>
      </c>
      <c r="D93" s="404" t="s">
        <v>570</v>
      </c>
      <c r="E93" s="405" t="s">
        <v>427</v>
      </c>
      <c r="F93" s="541" t="s">
        <v>807</v>
      </c>
      <c r="G93" s="542"/>
      <c r="H93" s="542"/>
      <c r="I93" s="542"/>
      <c r="J93" s="542"/>
      <c r="K93" s="542"/>
      <c r="L93" s="542"/>
      <c r="M93" s="542"/>
      <c r="N93" s="542"/>
      <c r="O93" s="406"/>
      <c r="P93" s="406"/>
      <c r="Q93" s="406"/>
      <c r="R93" s="406"/>
      <c r="S93" s="406"/>
      <c r="T93" s="406"/>
      <c r="U93" s="406"/>
      <c r="V93" s="406"/>
      <c r="W93" s="406"/>
      <c r="X93" s="406"/>
      <c r="Y93" s="406"/>
      <c r="Z93" s="406"/>
      <c r="AA93" s="406"/>
      <c r="AB93" s="406"/>
      <c r="AC93" s="406"/>
      <c r="AD93" s="406"/>
      <c r="AE93" s="406"/>
      <c r="AF93" s="406"/>
      <c r="AG93" s="406"/>
      <c r="AH93" s="406"/>
      <c r="AI93" s="406"/>
      <c r="AJ93" s="406"/>
      <c r="AK93" s="406"/>
      <c r="AL93" s="406"/>
      <c r="AM93" s="406"/>
      <c r="AN93" s="406"/>
      <c r="AO93" s="406"/>
      <c r="AP93" s="406"/>
      <c r="AQ93" s="406"/>
      <c r="AR93" s="406"/>
      <c r="AS93" s="406"/>
      <c r="AT93" s="406"/>
      <c r="AU93" s="406"/>
      <c r="AV93" s="406"/>
      <c r="AW93" s="406"/>
      <c r="AX93" s="406"/>
      <c r="AY93" s="406"/>
      <c r="AZ93" s="406"/>
      <c r="BA93" s="406"/>
      <c r="BB93" s="406"/>
      <c r="BC93" s="406"/>
      <c r="BD93" s="406"/>
      <c r="BE93" s="406"/>
      <c r="BF93" s="406"/>
      <c r="BG93" s="406"/>
      <c r="BH93" s="406"/>
      <c r="BI93" s="406"/>
      <c r="BJ93" s="406"/>
      <c r="BK93" s="406"/>
      <c r="BL93" s="406"/>
      <c r="BM93" s="406"/>
      <c r="BN93" s="406"/>
      <c r="BO93" s="406"/>
      <c r="BP93" s="406"/>
      <c r="BQ93" s="406"/>
      <c r="BR93" s="406"/>
      <c r="BS93" s="406"/>
      <c r="BT93" s="406"/>
    </row>
    <row r="94" spans="1:72" s="77" customFormat="1" ht="26.25" customHeight="1" x14ac:dyDescent="0.25">
      <c r="A94" s="76">
        <v>1312</v>
      </c>
      <c r="B94" s="333" t="s">
        <v>571</v>
      </c>
      <c r="C94" s="407" t="s">
        <v>808</v>
      </c>
      <c r="D94" s="404" t="s">
        <v>572</v>
      </c>
      <c r="E94" s="405" t="s">
        <v>427</v>
      </c>
      <c r="F94" s="541" t="s">
        <v>809</v>
      </c>
      <c r="G94" s="542"/>
      <c r="H94" s="542"/>
      <c r="I94" s="542"/>
      <c r="J94" s="542"/>
      <c r="K94" s="542"/>
      <c r="L94" s="542"/>
      <c r="M94" s="542"/>
      <c r="N94" s="542"/>
      <c r="O94" s="406"/>
      <c r="P94" s="406"/>
      <c r="Q94" s="406"/>
      <c r="R94" s="406"/>
      <c r="S94" s="406"/>
      <c r="T94" s="406"/>
      <c r="U94" s="406"/>
      <c r="V94" s="406"/>
      <c r="W94" s="406"/>
      <c r="X94" s="406"/>
      <c r="Y94" s="406"/>
      <c r="Z94" s="406"/>
      <c r="AA94" s="406"/>
      <c r="AB94" s="406"/>
      <c r="AC94" s="406"/>
      <c r="AD94" s="406"/>
      <c r="AE94" s="406"/>
      <c r="AF94" s="406"/>
      <c r="AG94" s="406"/>
      <c r="AH94" s="406"/>
      <c r="AI94" s="406"/>
      <c r="AJ94" s="406"/>
      <c r="AK94" s="406"/>
      <c r="AL94" s="406"/>
      <c r="AM94" s="406"/>
      <c r="AN94" s="406"/>
      <c r="AO94" s="406"/>
      <c r="AP94" s="406"/>
      <c r="AQ94" s="406"/>
      <c r="AR94" s="406"/>
      <c r="AS94" s="406"/>
      <c r="AT94" s="406"/>
      <c r="AU94" s="406"/>
      <c r="AV94" s="406"/>
      <c r="AW94" s="406"/>
      <c r="AX94" s="406"/>
      <c r="AY94" s="406"/>
      <c r="AZ94" s="406"/>
      <c r="BA94" s="406"/>
      <c r="BB94" s="406"/>
      <c r="BC94" s="406"/>
      <c r="BD94" s="406"/>
      <c r="BE94" s="406"/>
      <c r="BF94" s="406"/>
      <c r="BG94" s="406"/>
      <c r="BH94" s="406"/>
      <c r="BI94" s="406"/>
      <c r="BJ94" s="406"/>
      <c r="BK94" s="406"/>
      <c r="BL94" s="406"/>
      <c r="BM94" s="406"/>
      <c r="BN94" s="406"/>
      <c r="BO94" s="406"/>
      <c r="BP94" s="406"/>
      <c r="BQ94" s="406"/>
      <c r="BR94" s="406"/>
      <c r="BS94" s="406"/>
      <c r="BT94" s="406"/>
    </row>
    <row r="95" spans="1:72" s="77" customFormat="1" ht="30" customHeight="1" x14ac:dyDescent="0.25">
      <c r="A95" s="76">
        <v>1313</v>
      </c>
      <c r="B95" s="333" t="s">
        <v>573</v>
      </c>
      <c r="C95" s="407" t="s">
        <v>574</v>
      </c>
      <c r="D95" s="413">
        <v>64095151</v>
      </c>
      <c r="E95" s="412" t="s">
        <v>427</v>
      </c>
      <c r="F95" s="543"/>
      <c r="G95" s="544"/>
      <c r="H95" s="544"/>
      <c r="I95" s="544"/>
      <c r="J95" s="544"/>
      <c r="K95" s="544"/>
      <c r="L95" s="544"/>
      <c r="M95" s="544"/>
      <c r="N95" s="544"/>
      <c r="O95" s="406"/>
      <c r="P95" s="406"/>
      <c r="Q95" s="406"/>
      <c r="R95" s="406"/>
      <c r="S95" s="406"/>
      <c r="T95" s="406"/>
      <c r="U95" s="406"/>
      <c r="V95" s="406"/>
      <c r="W95" s="406"/>
      <c r="X95" s="406"/>
      <c r="Y95" s="406"/>
      <c r="Z95" s="406"/>
      <c r="AA95" s="406"/>
      <c r="AB95" s="406"/>
      <c r="AC95" s="406"/>
      <c r="AD95" s="406"/>
      <c r="AE95" s="406"/>
      <c r="AF95" s="406"/>
      <c r="AG95" s="406"/>
      <c r="AH95" s="406"/>
      <c r="AI95" s="406"/>
      <c r="AJ95" s="406"/>
      <c r="AK95" s="406"/>
      <c r="AL95" s="406"/>
      <c r="AM95" s="406"/>
      <c r="AN95" s="406"/>
      <c r="AO95" s="406"/>
      <c r="AP95" s="406"/>
      <c r="AQ95" s="406"/>
      <c r="AR95" s="406"/>
      <c r="AS95" s="406"/>
      <c r="AT95" s="406"/>
      <c r="AU95" s="406"/>
      <c r="AV95" s="406"/>
      <c r="AW95" s="406"/>
      <c r="AX95" s="406"/>
      <c r="AY95" s="406"/>
      <c r="AZ95" s="406"/>
      <c r="BA95" s="406"/>
      <c r="BB95" s="406"/>
      <c r="BC95" s="406"/>
      <c r="BD95" s="406"/>
      <c r="BE95" s="406"/>
      <c r="BF95" s="406"/>
      <c r="BG95" s="406"/>
      <c r="BH95" s="406"/>
      <c r="BI95" s="406"/>
      <c r="BJ95" s="406"/>
      <c r="BK95" s="406"/>
      <c r="BL95" s="406"/>
      <c r="BM95" s="406"/>
      <c r="BN95" s="406"/>
      <c r="BO95" s="406"/>
      <c r="BP95" s="406"/>
      <c r="BQ95" s="406"/>
      <c r="BR95" s="406"/>
      <c r="BS95" s="406"/>
      <c r="BT95" s="406"/>
    </row>
    <row r="96" spans="1:72" s="77" customFormat="1" ht="26.25" customHeight="1" x14ac:dyDescent="0.25">
      <c r="A96" s="76">
        <v>1314</v>
      </c>
      <c r="B96" s="333" t="s">
        <v>575</v>
      </c>
      <c r="C96" s="408" t="s">
        <v>576</v>
      </c>
      <c r="D96" s="426" t="s">
        <v>577</v>
      </c>
      <c r="E96" s="405" t="s">
        <v>430</v>
      </c>
      <c r="F96" s="543"/>
      <c r="G96" s="544"/>
      <c r="H96" s="544"/>
      <c r="I96" s="544"/>
      <c r="J96" s="544"/>
      <c r="K96" s="544"/>
      <c r="L96" s="544"/>
      <c r="M96" s="544"/>
      <c r="N96" s="544"/>
      <c r="O96" s="406"/>
      <c r="P96" s="406"/>
      <c r="Q96" s="406"/>
      <c r="R96" s="406"/>
      <c r="S96" s="406"/>
      <c r="T96" s="406"/>
      <c r="U96" s="406"/>
      <c r="V96" s="406"/>
      <c r="W96" s="406"/>
      <c r="X96" s="406"/>
      <c r="Y96" s="406"/>
      <c r="Z96" s="406"/>
      <c r="AA96" s="406"/>
      <c r="AB96" s="406"/>
      <c r="AC96" s="406"/>
      <c r="AD96" s="406"/>
      <c r="AE96" s="406"/>
      <c r="AF96" s="406"/>
      <c r="AG96" s="406"/>
      <c r="AH96" s="406"/>
      <c r="AI96" s="406"/>
      <c r="AJ96" s="406"/>
      <c r="AK96" s="406"/>
      <c r="AL96" s="406"/>
      <c r="AM96" s="406"/>
      <c r="AN96" s="406"/>
      <c r="AO96" s="406"/>
      <c r="AP96" s="406"/>
      <c r="AQ96" s="406"/>
      <c r="AR96" s="406"/>
      <c r="AS96" s="406"/>
      <c r="AT96" s="406"/>
      <c r="AU96" s="406"/>
      <c r="AV96" s="406"/>
      <c r="AW96" s="406"/>
      <c r="AX96" s="406"/>
      <c r="AY96" s="406"/>
      <c r="AZ96" s="406"/>
      <c r="BA96" s="406"/>
      <c r="BB96" s="406"/>
      <c r="BC96" s="406"/>
      <c r="BD96" s="406"/>
      <c r="BE96" s="406"/>
      <c r="BF96" s="406"/>
      <c r="BG96" s="406"/>
      <c r="BH96" s="406"/>
      <c r="BI96" s="406"/>
      <c r="BJ96" s="406"/>
      <c r="BK96" s="406"/>
      <c r="BL96" s="406"/>
      <c r="BM96" s="406"/>
      <c r="BN96" s="406"/>
      <c r="BO96" s="406"/>
      <c r="BP96" s="406"/>
      <c r="BQ96" s="406"/>
      <c r="BR96" s="406"/>
      <c r="BS96" s="406"/>
      <c r="BT96" s="406"/>
    </row>
    <row r="97" spans="1:72" s="77" customFormat="1" ht="26.25" customHeight="1" x14ac:dyDescent="0.25">
      <c r="A97" s="76">
        <v>1315</v>
      </c>
      <c r="B97" s="333" t="s">
        <v>578</v>
      </c>
      <c r="C97" s="408" t="s">
        <v>579</v>
      </c>
      <c r="D97" s="411">
        <v>60780495</v>
      </c>
      <c r="E97" s="412" t="s">
        <v>430</v>
      </c>
      <c r="F97" s="543"/>
      <c r="G97" s="544"/>
      <c r="H97" s="544"/>
      <c r="I97" s="544"/>
      <c r="J97" s="544"/>
      <c r="K97" s="544"/>
      <c r="L97" s="544"/>
      <c r="M97" s="544"/>
      <c r="N97" s="544"/>
      <c r="O97" s="406"/>
      <c r="P97" s="406"/>
      <c r="Q97" s="406"/>
      <c r="R97" s="406"/>
      <c r="S97" s="406"/>
      <c r="T97" s="406"/>
      <c r="U97" s="406"/>
      <c r="V97" s="406"/>
      <c r="W97" s="406"/>
      <c r="X97" s="406"/>
      <c r="Y97" s="406"/>
      <c r="Z97" s="406"/>
      <c r="AA97" s="406"/>
      <c r="AB97" s="406"/>
      <c r="AC97" s="406"/>
      <c r="AD97" s="406"/>
      <c r="AE97" s="406"/>
      <c r="AF97" s="406"/>
      <c r="AG97" s="406"/>
      <c r="AH97" s="406"/>
      <c r="AI97" s="406"/>
      <c r="AJ97" s="406"/>
      <c r="AK97" s="406"/>
      <c r="AL97" s="406"/>
      <c r="AM97" s="406"/>
      <c r="AN97" s="406"/>
      <c r="AO97" s="406"/>
      <c r="AP97" s="406"/>
      <c r="AQ97" s="406"/>
      <c r="AR97" s="406"/>
      <c r="AS97" s="406"/>
      <c r="AT97" s="406"/>
      <c r="AU97" s="406"/>
      <c r="AV97" s="406"/>
      <c r="AW97" s="406"/>
      <c r="AX97" s="406"/>
      <c r="AY97" s="406"/>
      <c r="AZ97" s="406"/>
      <c r="BA97" s="406"/>
      <c r="BB97" s="406"/>
      <c r="BC97" s="406"/>
      <c r="BD97" s="406"/>
      <c r="BE97" s="406"/>
      <c r="BF97" s="406"/>
      <c r="BG97" s="406"/>
      <c r="BH97" s="406"/>
      <c r="BI97" s="406"/>
      <c r="BJ97" s="406"/>
      <c r="BK97" s="406"/>
      <c r="BL97" s="406"/>
      <c r="BM97" s="406"/>
      <c r="BN97" s="406"/>
      <c r="BO97" s="406"/>
      <c r="BP97" s="406"/>
      <c r="BQ97" s="406"/>
      <c r="BR97" s="406"/>
      <c r="BS97" s="406"/>
      <c r="BT97" s="406"/>
    </row>
    <row r="98" spans="1:72" s="77" customFormat="1" ht="27.75" customHeight="1" x14ac:dyDescent="0.25">
      <c r="A98" s="76">
        <v>1350</v>
      </c>
      <c r="B98" s="334" t="s">
        <v>580</v>
      </c>
      <c r="C98" s="407" t="s">
        <v>581</v>
      </c>
      <c r="D98" s="423" t="s">
        <v>582</v>
      </c>
      <c r="E98" s="424" t="s">
        <v>417</v>
      </c>
      <c r="F98" s="543"/>
      <c r="G98" s="544"/>
      <c r="H98" s="544"/>
      <c r="I98" s="544"/>
      <c r="J98" s="544"/>
      <c r="K98" s="544"/>
      <c r="L98" s="544"/>
      <c r="M98" s="544"/>
      <c r="N98" s="544"/>
      <c r="O98" s="406"/>
      <c r="P98" s="406"/>
      <c r="Q98" s="406"/>
      <c r="R98" s="406"/>
      <c r="S98" s="406"/>
      <c r="T98" s="406"/>
      <c r="U98" s="406"/>
      <c r="V98" s="406"/>
      <c r="W98" s="406"/>
      <c r="X98" s="406"/>
      <c r="Y98" s="406"/>
      <c r="Z98" s="406"/>
      <c r="AA98" s="406"/>
      <c r="AB98" s="406"/>
      <c r="AC98" s="406"/>
      <c r="AD98" s="406"/>
      <c r="AE98" s="406"/>
      <c r="AF98" s="406"/>
      <c r="AG98" s="406"/>
      <c r="AH98" s="406"/>
      <c r="AI98" s="406"/>
      <c r="AJ98" s="406"/>
      <c r="AK98" s="406"/>
      <c r="AL98" s="406"/>
      <c r="AM98" s="406"/>
      <c r="AN98" s="406"/>
      <c r="AO98" s="406"/>
      <c r="AP98" s="406"/>
      <c r="AQ98" s="406"/>
      <c r="AR98" s="406"/>
      <c r="AS98" s="406"/>
      <c r="AT98" s="406"/>
      <c r="AU98" s="406"/>
      <c r="AV98" s="406"/>
      <c r="AW98" s="406"/>
      <c r="AX98" s="406"/>
      <c r="AY98" s="406"/>
      <c r="AZ98" s="406"/>
      <c r="BA98" s="406"/>
      <c r="BB98" s="406"/>
      <c r="BC98" s="406"/>
      <c r="BD98" s="406"/>
      <c r="BE98" s="406"/>
      <c r="BF98" s="406"/>
      <c r="BG98" s="406"/>
      <c r="BH98" s="406"/>
      <c r="BI98" s="406"/>
      <c r="BJ98" s="406"/>
      <c r="BK98" s="406"/>
      <c r="BL98" s="406"/>
      <c r="BM98" s="406"/>
      <c r="BN98" s="406"/>
      <c r="BO98" s="406"/>
      <c r="BP98" s="406"/>
      <c r="BQ98" s="406"/>
      <c r="BR98" s="406"/>
      <c r="BS98" s="406"/>
      <c r="BT98" s="406"/>
    </row>
    <row r="99" spans="1:72" s="77" customFormat="1" ht="45.75" customHeight="1" x14ac:dyDescent="0.25">
      <c r="A99" s="76">
        <v>1351</v>
      </c>
      <c r="B99" s="334" t="s">
        <v>583</v>
      </c>
      <c r="C99" s="407" t="s">
        <v>584</v>
      </c>
      <c r="D99" s="432">
        <v>61989738</v>
      </c>
      <c r="E99" s="433" t="s">
        <v>417</v>
      </c>
      <c r="F99" s="543"/>
      <c r="G99" s="544"/>
      <c r="H99" s="544"/>
      <c r="I99" s="544"/>
      <c r="J99" s="544"/>
      <c r="K99" s="544"/>
      <c r="L99" s="544"/>
      <c r="M99" s="544"/>
      <c r="N99" s="544"/>
      <c r="O99" s="406"/>
      <c r="P99" s="406"/>
      <c r="Q99" s="406"/>
      <c r="R99" s="406"/>
      <c r="S99" s="406"/>
      <c r="T99" s="406"/>
      <c r="U99" s="406"/>
      <c r="V99" s="406"/>
      <c r="W99" s="406"/>
      <c r="X99" s="406"/>
      <c r="Y99" s="406"/>
      <c r="Z99" s="406"/>
      <c r="AA99" s="406"/>
      <c r="AB99" s="406"/>
      <c r="AC99" s="406"/>
      <c r="AD99" s="406"/>
      <c r="AE99" s="406"/>
      <c r="AF99" s="406"/>
      <c r="AG99" s="406"/>
      <c r="AH99" s="406"/>
      <c r="AI99" s="406"/>
      <c r="AJ99" s="406"/>
      <c r="AK99" s="406"/>
      <c r="AL99" s="406"/>
      <c r="AM99" s="406"/>
      <c r="AN99" s="406"/>
      <c r="AO99" s="406"/>
      <c r="AP99" s="406"/>
      <c r="AQ99" s="406"/>
      <c r="AR99" s="406"/>
      <c r="AS99" s="406"/>
      <c r="AT99" s="406"/>
      <c r="AU99" s="406"/>
      <c r="AV99" s="406"/>
      <c r="AW99" s="406"/>
      <c r="AX99" s="406"/>
      <c r="AY99" s="406"/>
      <c r="AZ99" s="406"/>
      <c r="BA99" s="406"/>
      <c r="BB99" s="406"/>
      <c r="BC99" s="406"/>
      <c r="BD99" s="406"/>
      <c r="BE99" s="406"/>
      <c r="BF99" s="406"/>
      <c r="BG99" s="406"/>
      <c r="BH99" s="406"/>
      <c r="BI99" s="406"/>
      <c r="BJ99" s="406"/>
      <c r="BK99" s="406"/>
      <c r="BL99" s="406"/>
      <c r="BM99" s="406"/>
      <c r="BN99" s="406"/>
      <c r="BO99" s="406"/>
      <c r="BP99" s="406"/>
      <c r="BQ99" s="406"/>
      <c r="BR99" s="406"/>
      <c r="BS99" s="406"/>
      <c r="BT99" s="406"/>
    </row>
    <row r="100" spans="1:72" s="77" customFormat="1" ht="26.25" customHeight="1" x14ac:dyDescent="0.25">
      <c r="A100" s="76">
        <v>1352</v>
      </c>
      <c r="B100" s="334" t="s">
        <v>585</v>
      </c>
      <c r="C100" s="407" t="s">
        <v>586</v>
      </c>
      <c r="D100" s="432">
        <v>47654392</v>
      </c>
      <c r="E100" s="433" t="s">
        <v>417</v>
      </c>
      <c r="F100" s="543"/>
      <c r="G100" s="544"/>
      <c r="H100" s="544"/>
      <c r="I100" s="544"/>
      <c r="J100" s="544"/>
      <c r="K100" s="544"/>
      <c r="L100" s="544"/>
      <c r="M100" s="544"/>
      <c r="N100" s="544"/>
      <c r="O100" s="406"/>
      <c r="P100" s="406"/>
      <c r="Q100" s="406"/>
      <c r="R100" s="406"/>
      <c r="S100" s="406"/>
      <c r="T100" s="406"/>
      <c r="U100" s="406"/>
      <c r="V100" s="406"/>
      <c r="W100" s="406"/>
      <c r="X100" s="406"/>
      <c r="Y100" s="406"/>
      <c r="Z100" s="406"/>
      <c r="AA100" s="406"/>
      <c r="AB100" s="406"/>
      <c r="AC100" s="406"/>
      <c r="AD100" s="406"/>
      <c r="AE100" s="406"/>
      <c r="AF100" s="406"/>
      <c r="AG100" s="406"/>
      <c r="AH100" s="406"/>
      <c r="AI100" s="406"/>
      <c r="AJ100" s="406"/>
      <c r="AK100" s="406"/>
      <c r="AL100" s="406"/>
      <c r="AM100" s="406"/>
      <c r="AN100" s="406"/>
      <c r="AO100" s="406"/>
      <c r="AP100" s="406"/>
      <c r="AQ100" s="406"/>
      <c r="AR100" s="406"/>
      <c r="AS100" s="406"/>
      <c r="AT100" s="406"/>
      <c r="AU100" s="406"/>
      <c r="AV100" s="406"/>
      <c r="AW100" s="406"/>
      <c r="AX100" s="406"/>
      <c r="AY100" s="406"/>
      <c r="AZ100" s="406"/>
      <c r="BA100" s="406"/>
      <c r="BB100" s="406"/>
      <c r="BC100" s="406"/>
      <c r="BD100" s="406"/>
      <c r="BE100" s="406"/>
      <c r="BF100" s="406"/>
      <c r="BG100" s="406"/>
      <c r="BH100" s="406"/>
      <c r="BI100" s="406"/>
      <c r="BJ100" s="406"/>
      <c r="BK100" s="406"/>
      <c r="BL100" s="406"/>
      <c r="BM100" s="406"/>
      <c r="BN100" s="406"/>
      <c r="BO100" s="406"/>
      <c r="BP100" s="406"/>
      <c r="BQ100" s="406"/>
      <c r="BR100" s="406"/>
      <c r="BS100" s="406"/>
      <c r="BT100" s="406"/>
    </row>
    <row r="101" spans="1:72" s="77" customFormat="1" ht="26.25" customHeight="1" x14ac:dyDescent="0.25">
      <c r="A101" s="76">
        <v>1353</v>
      </c>
      <c r="B101" s="333" t="s">
        <v>587</v>
      </c>
      <c r="C101" s="408" t="s">
        <v>810</v>
      </c>
      <c r="D101" s="411">
        <v>47184469</v>
      </c>
      <c r="E101" s="412" t="s">
        <v>438</v>
      </c>
      <c r="F101" s="541" t="s">
        <v>811</v>
      </c>
      <c r="G101" s="542"/>
      <c r="H101" s="542"/>
      <c r="I101" s="542"/>
      <c r="J101" s="542"/>
      <c r="K101" s="542"/>
      <c r="L101" s="542"/>
      <c r="M101" s="542"/>
      <c r="N101" s="542"/>
      <c r="O101" s="406"/>
      <c r="P101" s="406"/>
      <c r="Q101" s="406"/>
      <c r="R101" s="406"/>
      <c r="S101" s="406"/>
      <c r="T101" s="406"/>
      <c r="U101" s="406"/>
      <c r="V101" s="406"/>
      <c r="W101" s="406"/>
      <c r="X101" s="406"/>
      <c r="Y101" s="406"/>
      <c r="Z101" s="406"/>
      <c r="AA101" s="406"/>
      <c r="AB101" s="406"/>
      <c r="AC101" s="406"/>
      <c r="AD101" s="406"/>
      <c r="AE101" s="406"/>
      <c r="AF101" s="406"/>
      <c r="AG101" s="406"/>
      <c r="AH101" s="406"/>
      <c r="AI101" s="406"/>
      <c r="AJ101" s="406"/>
      <c r="AK101" s="406"/>
      <c r="AL101" s="406"/>
      <c r="AM101" s="406"/>
      <c r="AN101" s="406"/>
      <c r="AO101" s="406"/>
      <c r="AP101" s="406"/>
      <c r="AQ101" s="406"/>
      <c r="AR101" s="406"/>
      <c r="AS101" s="406"/>
      <c r="AT101" s="406"/>
      <c r="AU101" s="406"/>
      <c r="AV101" s="406"/>
      <c r="AW101" s="406"/>
      <c r="AX101" s="406"/>
      <c r="AY101" s="406"/>
      <c r="AZ101" s="406"/>
      <c r="BA101" s="406"/>
      <c r="BB101" s="406"/>
      <c r="BC101" s="406"/>
      <c r="BD101" s="406"/>
      <c r="BE101" s="406"/>
      <c r="BF101" s="406"/>
      <c r="BG101" s="406"/>
      <c r="BH101" s="406"/>
      <c r="BI101" s="406"/>
      <c r="BJ101" s="406"/>
      <c r="BK101" s="406"/>
      <c r="BL101" s="406"/>
      <c r="BM101" s="406"/>
      <c r="BN101" s="406"/>
      <c r="BO101" s="406"/>
      <c r="BP101" s="406"/>
      <c r="BQ101" s="406"/>
      <c r="BR101" s="406"/>
      <c r="BS101" s="406"/>
      <c r="BT101" s="406"/>
    </row>
    <row r="102" spans="1:72" s="77" customFormat="1" ht="26.25" customHeight="1" x14ac:dyDescent="0.25">
      <c r="A102" s="76">
        <v>1354</v>
      </c>
      <c r="B102" s="333" t="s">
        <v>588</v>
      </c>
      <c r="C102" s="407" t="s">
        <v>812</v>
      </c>
      <c r="D102" s="404" t="s">
        <v>589</v>
      </c>
      <c r="E102" s="405" t="s">
        <v>427</v>
      </c>
      <c r="F102" s="541" t="s">
        <v>813</v>
      </c>
      <c r="G102" s="542"/>
      <c r="H102" s="542"/>
      <c r="I102" s="542"/>
      <c r="J102" s="542"/>
      <c r="K102" s="542"/>
      <c r="L102" s="542"/>
      <c r="M102" s="542"/>
      <c r="N102" s="542"/>
      <c r="O102" s="406"/>
      <c r="P102" s="406"/>
      <c r="Q102" s="406"/>
      <c r="R102" s="406"/>
      <c r="S102" s="406"/>
      <c r="T102" s="406"/>
      <c r="U102" s="406"/>
      <c r="V102" s="406"/>
      <c r="W102" s="406"/>
      <c r="X102" s="406"/>
      <c r="Y102" s="406"/>
      <c r="Z102" s="406"/>
      <c r="AA102" s="406"/>
      <c r="AB102" s="406"/>
      <c r="AC102" s="406"/>
      <c r="AD102" s="406"/>
      <c r="AE102" s="406"/>
      <c r="AF102" s="406"/>
      <c r="AG102" s="406"/>
      <c r="AH102" s="406"/>
      <c r="AI102" s="406"/>
      <c r="AJ102" s="406"/>
      <c r="AK102" s="406"/>
      <c r="AL102" s="406"/>
      <c r="AM102" s="406"/>
      <c r="AN102" s="406"/>
      <c r="AO102" s="406"/>
      <c r="AP102" s="406"/>
      <c r="AQ102" s="406"/>
      <c r="AR102" s="406"/>
      <c r="AS102" s="406"/>
      <c r="AT102" s="406"/>
      <c r="AU102" s="406"/>
      <c r="AV102" s="406"/>
      <c r="AW102" s="406"/>
      <c r="AX102" s="406"/>
      <c r="AY102" s="406"/>
      <c r="AZ102" s="406"/>
      <c r="BA102" s="406"/>
      <c r="BB102" s="406"/>
      <c r="BC102" s="406"/>
      <c r="BD102" s="406"/>
      <c r="BE102" s="406"/>
      <c r="BF102" s="406"/>
      <c r="BG102" s="406"/>
      <c r="BH102" s="406"/>
      <c r="BI102" s="406"/>
      <c r="BJ102" s="406"/>
      <c r="BK102" s="406"/>
      <c r="BL102" s="406"/>
      <c r="BM102" s="406"/>
      <c r="BN102" s="406"/>
      <c r="BO102" s="406"/>
      <c r="BP102" s="406"/>
      <c r="BQ102" s="406"/>
      <c r="BR102" s="406"/>
      <c r="BS102" s="406"/>
      <c r="BT102" s="406"/>
    </row>
    <row r="103" spans="1:72" s="77" customFormat="1" ht="31.5" customHeight="1" x14ac:dyDescent="0.25">
      <c r="A103" s="76">
        <v>1400</v>
      </c>
      <c r="B103" s="333" t="s">
        <v>590</v>
      </c>
      <c r="C103" s="403" t="s">
        <v>814</v>
      </c>
      <c r="D103" s="423" t="s">
        <v>591</v>
      </c>
      <c r="E103" s="424" t="s">
        <v>417</v>
      </c>
      <c r="F103" s="541" t="s">
        <v>815</v>
      </c>
      <c r="G103" s="542"/>
      <c r="H103" s="542"/>
      <c r="I103" s="542"/>
      <c r="J103" s="542"/>
      <c r="K103" s="542"/>
      <c r="L103" s="542"/>
      <c r="M103" s="542"/>
      <c r="N103" s="542"/>
      <c r="O103" s="406"/>
      <c r="P103" s="406"/>
      <c r="Q103" s="406"/>
      <c r="R103" s="406"/>
      <c r="S103" s="406"/>
      <c r="T103" s="406"/>
      <c r="U103" s="406"/>
      <c r="V103" s="406"/>
      <c r="W103" s="406"/>
      <c r="X103" s="406"/>
      <c r="Y103" s="406"/>
      <c r="Z103" s="406"/>
      <c r="AA103" s="406"/>
      <c r="AB103" s="406"/>
      <c r="AC103" s="406"/>
      <c r="AD103" s="406"/>
      <c r="AE103" s="406"/>
      <c r="AF103" s="406"/>
      <c r="AG103" s="406"/>
      <c r="AH103" s="406"/>
      <c r="AI103" s="406"/>
      <c r="AJ103" s="406"/>
      <c r="AK103" s="406"/>
      <c r="AL103" s="406"/>
      <c r="AM103" s="406"/>
      <c r="AN103" s="406"/>
      <c r="AO103" s="406"/>
      <c r="AP103" s="406"/>
      <c r="AQ103" s="406"/>
      <c r="AR103" s="406"/>
      <c r="AS103" s="406"/>
      <c r="AT103" s="406"/>
      <c r="AU103" s="406"/>
      <c r="AV103" s="406"/>
      <c r="AW103" s="406"/>
      <c r="AX103" s="406"/>
      <c r="AY103" s="406"/>
      <c r="AZ103" s="406"/>
      <c r="BA103" s="406"/>
      <c r="BB103" s="406"/>
      <c r="BC103" s="406"/>
      <c r="BD103" s="406"/>
      <c r="BE103" s="406"/>
      <c r="BF103" s="406"/>
      <c r="BG103" s="406"/>
      <c r="BH103" s="406"/>
      <c r="BI103" s="406"/>
      <c r="BJ103" s="406"/>
      <c r="BK103" s="406"/>
      <c r="BL103" s="406"/>
      <c r="BM103" s="406"/>
      <c r="BN103" s="406"/>
      <c r="BO103" s="406"/>
      <c r="BP103" s="406"/>
      <c r="BQ103" s="406"/>
      <c r="BR103" s="406"/>
      <c r="BS103" s="406"/>
      <c r="BT103" s="406"/>
    </row>
    <row r="104" spans="1:72" s="77" customFormat="1" ht="30.75" customHeight="1" x14ac:dyDescent="0.25">
      <c r="A104" s="76">
        <v>1402</v>
      </c>
      <c r="B104" s="333" t="s">
        <v>592</v>
      </c>
      <c r="C104" s="408" t="s">
        <v>593</v>
      </c>
      <c r="D104" s="411">
        <v>47922320</v>
      </c>
      <c r="E104" s="412" t="s">
        <v>423</v>
      </c>
      <c r="F104" s="543"/>
      <c r="G104" s="544"/>
      <c r="H104" s="544"/>
      <c r="I104" s="544"/>
      <c r="J104" s="544"/>
      <c r="K104" s="544"/>
      <c r="L104" s="544"/>
      <c r="M104" s="544"/>
      <c r="N104" s="544"/>
      <c r="O104" s="406"/>
      <c r="P104" s="406"/>
      <c r="Q104" s="406"/>
      <c r="R104" s="406"/>
      <c r="S104" s="406"/>
      <c r="T104" s="406"/>
      <c r="U104" s="406"/>
      <c r="V104" s="406"/>
      <c r="W104" s="406"/>
      <c r="X104" s="406"/>
      <c r="Y104" s="406"/>
      <c r="Z104" s="406"/>
      <c r="AA104" s="406"/>
      <c r="AB104" s="406"/>
      <c r="AC104" s="406"/>
      <c r="AD104" s="406"/>
      <c r="AE104" s="406"/>
      <c r="AF104" s="406"/>
      <c r="AG104" s="406"/>
      <c r="AH104" s="406"/>
      <c r="AI104" s="406"/>
      <c r="AJ104" s="406"/>
      <c r="AK104" s="406"/>
      <c r="AL104" s="406"/>
      <c r="AM104" s="406"/>
      <c r="AN104" s="406"/>
      <c r="AO104" s="406"/>
      <c r="AP104" s="406"/>
      <c r="AQ104" s="406"/>
      <c r="AR104" s="406"/>
      <c r="AS104" s="406"/>
      <c r="AT104" s="406"/>
      <c r="AU104" s="406"/>
      <c r="AV104" s="406"/>
      <c r="AW104" s="406"/>
      <c r="AX104" s="406"/>
      <c r="AY104" s="406"/>
      <c r="AZ104" s="406"/>
      <c r="BA104" s="406"/>
      <c r="BB104" s="406"/>
      <c r="BC104" s="406"/>
      <c r="BD104" s="406"/>
      <c r="BE104" s="406"/>
      <c r="BF104" s="406"/>
      <c r="BG104" s="406"/>
      <c r="BH104" s="406"/>
      <c r="BI104" s="406"/>
      <c r="BJ104" s="406"/>
      <c r="BK104" s="406"/>
      <c r="BL104" s="406"/>
      <c r="BM104" s="406"/>
      <c r="BN104" s="406"/>
      <c r="BO104" s="406"/>
      <c r="BP104" s="406"/>
      <c r="BQ104" s="406"/>
      <c r="BR104" s="406"/>
      <c r="BS104" s="406"/>
      <c r="BT104" s="406"/>
    </row>
    <row r="105" spans="1:72" s="77" customFormat="1" ht="36.75" customHeight="1" x14ac:dyDescent="0.25">
      <c r="A105" s="76">
        <v>1403</v>
      </c>
      <c r="B105" s="333" t="s">
        <v>594</v>
      </c>
      <c r="C105" s="408" t="s">
        <v>816</v>
      </c>
      <c r="D105" s="411">
        <v>62350277</v>
      </c>
      <c r="E105" s="412" t="s">
        <v>438</v>
      </c>
      <c r="F105" s="541" t="s">
        <v>817</v>
      </c>
      <c r="G105" s="542"/>
      <c r="H105" s="542"/>
      <c r="I105" s="542"/>
      <c r="J105" s="542"/>
      <c r="K105" s="542"/>
      <c r="L105" s="542"/>
      <c r="M105" s="542"/>
      <c r="N105" s="542"/>
      <c r="O105" s="406"/>
      <c r="P105" s="406"/>
      <c r="Q105" s="406"/>
      <c r="R105" s="406"/>
      <c r="S105" s="406"/>
      <c r="T105" s="406"/>
      <c r="U105" s="406"/>
      <c r="V105" s="406"/>
      <c r="W105" s="406"/>
      <c r="X105" s="406"/>
      <c r="Y105" s="406"/>
      <c r="Z105" s="406"/>
      <c r="AA105" s="406"/>
      <c r="AB105" s="406"/>
      <c r="AC105" s="406"/>
      <c r="AD105" s="406"/>
      <c r="AE105" s="406"/>
      <c r="AF105" s="406"/>
      <c r="AG105" s="406"/>
      <c r="AH105" s="406"/>
      <c r="AI105" s="406"/>
      <c r="AJ105" s="406"/>
      <c r="AK105" s="406"/>
      <c r="AL105" s="406"/>
      <c r="AM105" s="406"/>
      <c r="AN105" s="406"/>
      <c r="AO105" s="406"/>
      <c r="AP105" s="406"/>
      <c r="AQ105" s="406"/>
      <c r="AR105" s="406"/>
      <c r="AS105" s="406"/>
      <c r="AT105" s="406"/>
      <c r="AU105" s="406"/>
      <c r="AV105" s="406"/>
      <c r="AW105" s="406"/>
      <c r="AX105" s="406"/>
      <c r="AY105" s="406"/>
      <c r="AZ105" s="406"/>
      <c r="BA105" s="406"/>
      <c r="BB105" s="406"/>
      <c r="BC105" s="406"/>
      <c r="BD105" s="406"/>
      <c r="BE105" s="406"/>
      <c r="BF105" s="406"/>
      <c r="BG105" s="406"/>
      <c r="BH105" s="406"/>
      <c r="BI105" s="406"/>
      <c r="BJ105" s="406"/>
      <c r="BK105" s="406"/>
      <c r="BL105" s="406"/>
      <c r="BM105" s="406"/>
      <c r="BN105" s="406"/>
      <c r="BO105" s="406"/>
      <c r="BP105" s="406"/>
      <c r="BQ105" s="406"/>
      <c r="BR105" s="406"/>
      <c r="BS105" s="406"/>
      <c r="BT105" s="406"/>
    </row>
    <row r="106" spans="1:72" s="77" customFormat="1" ht="31.5" customHeight="1" x14ac:dyDescent="0.25">
      <c r="A106" s="76">
        <v>1404</v>
      </c>
      <c r="B106" s="333" t="s">
        <v>595</v>
      </c>
      <c r="C106" s="414" t="s">
        <v>818</v>
      </c>
      <c r="D106" s="411">
        <v>63701294</v>
      </c>
      <c r="E106" s="412" t="s">
        <v>438</v>
      </c>
      <c r="F106" s="541" t="s">
        <v>819</v>
      </c>
      <c r="G106" s="542"/>
      <c r="H106" s="542"/>
      <c r="I106" s="542"/>
      <c r="J106" s="542"/>
      <c r="K106" s="542"/>
      <c r="L106" s="542"/>
      <c r="M106" s="542"/>
      <c r="N106" s="542"/>
      <c r="O106" s="406"/>
      <c r="P106" s="406"/>
      <c r="Q106" s="406"/>
      <c r="R106" s="406"/>
      <c r="S106" s="406"/>
      <c r="T106" s="406"/>
      <c r="U106" s="406"/>
      <c r="V106" s="406"/>
      <c r="W106" s="406"/>
      <c r="X106" s="406"/>
      <c r="Y106" s="406"/>
      <c r="Z106" s="406"/>
      <c r="AA106" s="406"/>
      <c r="AB106" s="406"/>
      <c r="AC106" s="406"/>
      <c r="AD106" s="406"/>
      <c r="AE106" s="406"/>
      <c r="AF106" s="406"/>
      <c r="AG106" s="406"/>
      <c r="AH106" s="406"/>
      <c r="AI106" s="406"/>
      <c r="AJ106" s="406"/>
      <c r="AK106" s="406"/>
      <c r="AL106" s="406"/>
      <c r="AM106" s="406"/>
      <c r="AN106" s="406"/>
      <c r="AO106" s="406"/>
      <c r="AP106" s="406"/>
      <c r="AQ106" s="406"/>
      <c r="AR106" s="406"/>
      <c r="AS106" s="406"/>
      <c r="AT106" s="406"/>
      <c r="AU106" s="406"/>
      <c r="AV106" s="406"/>
      <c r="AW106" s="406"/>
      <c r="AX106" s="406"/>
      <c r="AY106" s="406"/>
      <c r="AZ106" s="406"/>
      <c r="BA106" s="406"/>
      <c r="BB106" s="406"/>
      <c r="BC106" s="406"/>
      <c r="BD106" s="406"/>
      <c r="BE106" s="406"/>
      <c r="BF106" s="406"/>
      <c r="BG106" s="406"/>
      <c r="BH106" s="406"/>
      <c r="BI106" s="406"/>
      <c r="BJ106" s="406"/>
      <c r="BK106" s="406"/>
      <c r="BL106" s="406"/>
      <c r="BM106" s="406"/>
      <c r="BN106" s="406"/>
      <c r="BO106" s="406"/>
      <c r="BP106" s="406"/>
      <c r="BQ106" s="406"/>
      <c r="BR106" s="406"/>
      <c r="BS106" s="406"/>
      <c r="BT106" s="406"/>
    </row>
    <row r="107" spans="1:72" s="77" customFormat="1" ht="30.75" customHeight="1" x14ac:dyDescent="0.25">
      <c r="A107" s="76">
        <v>1405</v>
      </c>
      <c r="B107" s="333" t="s">
        <v>596</v>
      </c>
      <c r="C107" s="408" t="s">
        <v>820</v>
      </c>
      <c r="D107" s="411">
        <v>63701332</v>
      </c>
      <c r="E107" s="412" t="s">
        <v>438</v>
      </c>
      <c r="F107" s="541" t="s">
        <v>821</v>
      </c>
      <c r="G107" s="542"/>
      <c r="H107" s="542"/>
      <c r="I107" s="542"/>
      <c r="J107" s="542"/>
      <c r="K107" s="542"/>
      <c r="L107" s="542"/>
      <c r="M107" s="542"/>
      <c r="N107" s="542"/>
      <c r="O107" s="406"/>
      <c r="P107" s="406"/>
      <c r="Q107" s="406"/>
      <c r="R107" s="406"/>
      <c r="S107" s="406"/>
      <c r="T107" s="406"/>
      <c r="U107" s="406"/>
      <c r="V107" s="406"/>
      <c r="W107" s="406"/>
      <c r="X107" s="406"/>
      <c r="Y107" s="406"/>
      <c r="Z107" s="406"/>
      <c r="AA107" s="406"/>
      <c r="AB107" s="406"/>
      <c r="AC107" s="406"/>
      <c r="AD107" s="406"/>
      <c r="AE107" s="406"/>
      <c r="AF107" s="406"/>
      <c r="AG107" s="406"/>
      <c r="AH107" s="406"/>
      <c r="AI107" s="406"/>
      <c r="AJ107" s="406"/>
      <c r="AK107" s="406"/>
      <c r="AL107" s="406"/>
      <c r="AM107" s="406"/>
      <c r="AN107" s="406"/>
      <c r="AO107" s="406"/>
      <c r="AP107" s="406"/>
      <c r="AQ107" s="406"/>
      <c r="AR107" s="406"/>
      <c r="AS107" s="406"/>
      <c r="AT107" s="406"/>
      <c r="AU107" s="406"/>
      <c r="AV107" s="406"/>
      <c r="AW107" s="406"/>
      <c r="AX107" s="406"/>
      <c r="AY107" s="406"/>
      <c r="AZ107" s="406"/>
      <c r="BA107" s="406"/>
      <c r="BB107" s="406"/>
      <c r="BC107" s="406"/>
      <c r="BD107" s="406"/>
      <c r="BE107" s="406"/>
      <c r="BF107" s="406"/>
      <c r="BG107" s="406"/>
      <c r="BH107" s="406"/>
      <c r="BI107" s="406"/>
      <c r="BJ107" s="406"/>
      <c r="BK107" s="406"/>
      <c r="BL107" s="406"/>
      <c r="BM107" s="406"/>
      <c r="BN107" s="406"/>
      <c r="BO107" s="406"/>
      <c r="BP107" s="406"/>
      <c r="BQ107" s="406"/>
      <c r="BR107" s="406"/>
      <c r="BS107" s="406"/>
      <c r="BT107" s="406"/>
    </row>
    <row r="108" spans="1:72" s="77" customFormat="1" ht="26.25" customHeight="1" x14ac:dyDescent="0.25">
      <c r="A108" s="76">
        <v>1407</v>
      </c>
      <c r="B108" s="333" t="s">
        <v>597</v>
      </c>
      <c r="C108" s="408" t="s">
        <v>822</v>
      </c>
      <c r="D108" s="411">
        <v>49589741</v>
      </c>
      <c r="E108" s="412" t="s">
        <v>430</v>
      </c>
      <c r="F108" s="541" t="s">
        <v>823</v>
      </c>
      <c r="G108" s="542"/>
      <c r="H108" s="542"/>
      <c r="I108" s="542"/>
      <c r="J108" s="542"/>
      <c r="K108" s="542"/>
      <c r="L108" s="542"/>
      <c r="M108" s="542"/>
      <c r="N108" s="542"/>
      <c r="O108" s="406"/>
      <c r="P108" s="406"/>
      <c r="Q108" s="406"/>
      <c r="R108" s="406"/>
      <c r="S108" s="406"/>
      <c r="T108" s="406"/>
      <c r="U108" s="406"/>
      <c r="V108" s="406"/>
      <c r="W108" s="406"/>
      <c r="X108" s="406"/>
      <c r="Y108" s="406"/>
      <c r="Z108" s="406"/>
      <c r="AA108" s="406"/>
      <c r="AB108" s="406"/>
      <c r="AC108" s="406"/>
      <c r="AD108" s="406"/>
      <c r="AE108" s="406"/>
      <c r="AF108" s="406"/>
      <c r="AG108" s="406"/>
      <c r="AH108" s="406"/>
      <c r="AI108" s="406"/>
      <c r="AJ108" s="406"/>
      <c r="AK108" s="406"/>
      <c r="AL108" s="406"/>
      <c r="AM108" s="406"/>
      <c r="AN108" s="406"/>
      <c r="AO108" s="406"/>
      <c r="AP108" s="406"/>
      <c r="AQ108" s="406"/>
      <c r="AR108" s="406"/>
      <c r="AS108" s="406"/>
      <c r="AT108" s="406"/>
      <c r="AU108" s="406"/>
      <c r="AV108" s="406"/>
      <c r="AW108" s="406"/>
      <c r="AX108" s="406"/>
      <c r="AY108" s="406"/>
      <c r="AZ108" s="406"/>
      <c r="BA108" s="406"/>
      <c r="BB108" s="406"/>
      <c r="BC108" s="406"/>
      <c r="BD108" s="406"/>
      <c r="BE108" s="406"/>
      <c r="BF108" s="406"/>
      <c r="BG108" s="406"/>
      <c r="BH108" s="406"/>
      <c r="BI108" s="406"/>
      <c r="BJ108" s="406"/>
      <c r="BK108" s="406"/>
      <c r="BL108" s="406"/>
      <c r="BM108" s="406"/>
      <c r="BN108" s="406"/>
      <c r="BO108" s="406"/>
      <c r="BP108" s="406"/>
      <c r="BQ108" s="406"/>
      <c r="BR108" s="406"/>
      <c r="BS108" s="406"/>
      <c r="BT108" s="406"/>
    </row>
    <row r="109" spans="1:72" s="77" customFormat="1" ht="26.25" customHeight="1" x14ac:dyDescent="0.25">
      <c r="A109" s="76">
        <v>1408</v>
      </c>
      <c r="B109" s="333" t="s">
        <v>598</v>
      </c>
      <c r="C109" s="414" t="s">
        <v>824</v>
      </c>
      <c r="D109" s="411">
        <v>60045086</v>
      </c>
      <c r="E109" s="412" t="s">
        <v>430</v>
      </c>
      <c r="F109" s="541" t="s">
        <v>825</v>
      </c>
      <c r="G109" s="542"/>
      <c r="H109" s="542"/>
      <c r="I109" s="542"/>
      <c r="J109" s="542"/>
      <c r="K109" s="542"/>
      <c r="L109" s="542"/>
      <c r="M109" s="542"/>
      <c r="N109" s="542"/>
      <c r="O109" s="406"/>
      <c r="P109" s="406"/>
      <c r="Q109" s="406"/>
      <c r="R109" s="406"/>
      <c r="S109" s="406"/>
      <c r="T109" s="406"/>
      <c r="U109" s="406"/>
      <c r="V109" s="406"/>
      <c r="W109" s="406"/>
      <c r="X109" s="406"/>
      <c r="Y109" s="406"/>
      <c r="Z109" s="406"/>
      <c r="AA109" s="406"/>
      <c r="AB109" s="406"/>
      <c r="AC109" s="406"/>
      <c r="AD109" s="406"/>
      <c r="AE109" s="406"/>
      <c r="AF109" s="406"/>
      <c r="AG109" s="406"/>
      <c r="AH109" s="406"/>
      <c r="AI109" s="406"/>
      <c r="AJ109" s="406"/>
      <c r="AK109" s="406"/>
      <c r="AL109" s="406"/>
      <c r="AM109" s="406"/>
      <c r="AN109" s="406"/>
      <c r="AO109" s="406"/>
      <c r="AP109" s="406"/>
      <c r="AQ109" s="406"/>
      <c r="AR109" s="406"/>
      <c r="AS109" s="406"/>
      <c r="AT109" s="406"/>
      <c r="AU109" s="406"/>
      <c r="AV109" s="406"/>
      <c r="AW109" s="406"/>
      <c r="AX109" s="406"/>
      <c r="AY109" s="406"/>
      <c r="AZ109" s="406"/>
      <c r="BA109" s="406"/>
      <c r="BB109" s="406"/>
      <c r="BC109" s="406"/>
      <c r="BD109" s="406"/>
      <c r="BE109" s="406"/>
      <c r="BF109" s="406"/>
      <c r="BG109" s="406"/>
      <c r="BH109" s="406"/>
      <c r="BI109" s="406"/>
      <c r="BJ109" s="406"/>
      <c r="BK109" s="406"/>
      <c r="BL109" s="406"/>
      <c r="BM109" s="406"/>
      <c r="BN109" s="406"/>
      <c r="BO109" s="406"/>
      <c r="BP109" s="406"/>
      <c r="BQ109" s="406"/>
      <c r="BR109" s="406"/>
      <c r="BS109" s="406"/>
      <c r="BT109" s="406"/>
    </row>
    <row r="110" spans="1:72" s="77" customFormat="1" ht="35.25" customHeight="1" x14ac:dyDescent="0.25">
      <c r="A110" s="76">
        <v>1450</v>
      </c>
      <c r="B110" s="333" t="s">
        <v>599</v>
      </c>
      <c r="C110" s="403" t="s">
        <v>826</v>
      </c>
      <c r="D110" s="413">
        <v>60338911</v>
      </c>
      <c r="E110" s="412" t="s">
        <v>417</v>
      </c>
      <c r="F110" s="541" t="s">
        <v>815</v>
      </c>
      <c r="G110" s="542"/>
      <c r="H110" s="542"/>
      <c r="I110" s="542"/>
      <c r="J110" s="542"/>
      <c r="K110" s="542"/>
      <c r="L110" s="542"/>
      <c r="M110" s="542"/>
      <c r="N110" s="542"/>
      <c r="O110" s="406"/>
      <c r="P110" s="406"/>
      <c r="Q110" s="406"/>
      <c r="R110" s="406"/>
      <c r="S110" s="406"/>
      <c r="T110" s="406"/>
      <c r="U110" s="406"/>
      <c r="V110" s="406"/>
      <c r="W110" s="406"/>
      <c r="X110" s="406"/>
      <c r="Y110" s="406"/>
      <c r="Z110" s="406"/>
      <c r="AA110" s="406"/>
      <c r="AB110" s="406"/>
      <c r="AC110" s="406"/>
      <c r="AD110" s="406"/>
      <c r="AE110" s="406"/>
      <c r="AF110" s="406"/>
      <c r="AG110" s="406"/>
      <c r="AH110" s="406"/>
      <c r="AI110" s="406"/>
      <c r="AJ110" s="406"/>
      <c r="AK110" s="406"/>
      <c r="AL110" s="406"/>
      <c r="AM110" s="406"/>
      <c r="AN110" s="406"/>
      <c r="AO110" s="406"/>
      <c r="AP110" s="406"/>
      <c r="AQ110" s="406"/>
      <c r="AR110" s="406"/>
      <c r="AS110" s="406"/>
      <c r="AT110" s="406"/>
      <c r="AU110" s="406"/>
      <c r="AV110" s="406"/>
      <c r="AW110" s="406"/>
      <c r="AX110" s="406"/>
      <c r="AY110" s="406"/>
      <c r="AZ110" s="406"/>
      <c r="BA110" s="406"/>
      <c r="BB110" s="406"/>
      <c r="BC110" s="406"/>
      <c r="BD110" s="406"/>
      <c r="BE110" s="406"/>
      <c r="BF110" s="406"/>
      <c r="BG110" s="406"/>
      <c r="BH110" s="406"/>
      <c r="BI110" s="406"/>
      <c r="BJ110" s="406"/>
      <c r="BK110" s="406"/>
      <c r="BL110" s="406"/>
      <c r="BM110" s="406"/>
      <c r="BN110" s="406"/>
      <c r="BO110" s="406"/>
      <c r="BP110" s="406"/>
      <c r="BQ110" s="406"/>
      <c r="BR110" s="406"/>
      <c r="BS110" s="406"/>
      <c r="BT110" s="406"/>
    </row>
    <row r="111" spans="1:72" s="77" customFormat="1" ht="32.25" customHeight="1" x14ac:dyDescent="0.25">
      <c r="A111" s="76">
        <v>1599</v>
      </c>
      <c r="B111" s="435" t="s">
        <v>600</v>
      </c>
      <c r="C111" s="431" t="s">
        <v>601</v>
      </c>
      <c r="D111" s="411">
        <v>72556064</v>
      </c>
      <c r="E111" s="436" t="s">
        <v>602</v>
      </c>
      <c r="F111" s="537"/>
      <c r="G111" s="538"/>
      <c r="H111" s="538"/>
      <c r="I111" s="538"/>
      <c r="J111" s="538"/>
      <c r="K111" s="538"/>
      <c r="L111" s="538"/>
      <c r="M111" s="538"/>
      <c r="N111" s="538"/>
      <c r="O111" s="406"/>
      <c r="P111" s="406"/>
      <c r="Q111" s="406"/>
      <c r="R111" s="406"/>
      <c r="S111" s="406"/>
      <c r="T111" s="406"/>
      <c r="U111" s="406"/>
      <c r="V111" s="406"/>
      <c r="W111" s="406"/>
      <c r="X111" s="406"/>
      <c r="Y111" s="406"/>
      <c r="Z111" s="406"/>
      <c r="AA111" s="406"/>
      <c r="AB111" s="406"/>
      <c r="AC111" s="406"/>
      <c r="AD111" s="406"/>
      <c r="AE111" s="406"/>
      <c r="AF111" s="406"/>
      <c r="AG111" s="406"/>
      <c r="AH111" s="406"/>
      <c r="AI111" s="406"/>
      <c r="AJ111" s="406"/>
      <c r="AK111" s="406"/>
      <c r="AL111" s="406"/>
      <c r="AM111" s="406"/>
      <c r="AN111" s="406"/>
      <c r="AO111" s="406"/>
      <c r="AP111" s="406"/>
      <c r="AQ111" s="406"/>
      <c r="AR111" s="406"/>
      <c r="AS111" s="406"/>
      <c r="AT111" s="406"/>
      <c r="AU111" s="406"/>
      <c r="AV111" s="406"/>
      <c r="AW111" s="406"/>
      <c r="AX111" s="406"/>
      <c r="AY111" s="406"/>
      <c r="AZ111" s="406"/>
      <c r="BA111" s="406"/>
      <c r="BB111" s="406"/>
      <c r="BC111" s="406"/>
      <c r="BD111" s="406"/>
      <c r="BE111" s="406"/>
      <c r="BF111" s="406"/>
      <c r="BG111" s="406"/>
      <c r="BH111" s="406"/>
      <c r="BI111" s="406"/>
      <c r="BJ111" s="406"/>
      <c r="BK111" s="406"/>
      <c r="BL111" s="406"/>
      <c r="BM111" s="406"/>
      <c r="BN111" s="406"/>
      <c r="BO111" s="406"/>
      <c r="BP111" s="406"/>
      <c r="BQ111" s="406"/>
      <c r="BR111" s="406"/>
      <c r="BS111" s="406"/>
      <c r="BT111" s="406"/>
    </row>
    <row r="112" spans="1:72" ht="15" x14ac:dyDescent="0.25">
      <c r="A112" s="76">
        <v>1600</v>
      </c>
      <c r="B112" s="435" t="s">
        <v>603</v>
      </c>
      <c r="C112" s="431" t="s">
        <v>604</v>
      </c>
      <c r="D112" s="411">
        <v>70960399</v>
      </c>
      <c r="E112" s="436" t="s">
        <v>602</v>
      </c>
      <c r="F112" s="537"/>
      <c r="G112" s="538"/>
      <c r="H112" s="538"/>
      <c r="I112" s="538"/>
      <c r="J112" s="538"/>
      <c r="K112" s="538"/>
      <c r="L112" s="538"/>
      <c r="M112" s="538"/>
      <c r="N112" s="538"/>
      <c r="O112" s="437"/>
      <c r="P112" s="437"/>
      <c r="Q112" s="437"/>
      <c r="R112" s="437"/>
      <c r="S112" s="437"/>
      <c r="T112" s="437"/>
      <c r="U112" s="437"/>
      <c r="V112" s="437"/>
      <c r="W112" s="437"/>
      <c r="X112" s="437"/>
      <c r="Y112" s="437"/>
      <c r="Z112" s="437"/>
      <c r="AA112" s="437"/>
      <c r="AB112" s="437"/>
      <c r="AC112" s="437"/>
      <c r="AD112" s="437"/>
      <c r="AE112" s="437"/>
      <c r="AF112" s="437"/>
      <c r="AG112" s="437"/>
      <c r="AH112" s="437"/>
      <c r="AI112" s="437"/>
      <c r="AJ112" s="437"/>
      <c r="AK112" s="437"/>
      <c r="AL112" s="437"/>
      <c r="AM112" s="437"/>
      <c r="AN112" s="437"/>
      <c r="AO112" s="437"/>
      <c r="AP112" s="437"/>
      <c r="AQ112" s="437"/>
      <c r="AR112" s="437"/>
      <c r="AS112" s="437"/>
      <c r="AT112" s="437"/>
      <c r="AU112" s="437"/>
      <c r="AV112" s="437"/>
      <c r="AW112" s="437"/>
      <c r="AX112" s="437"/>
      <c r="AY112" s="437"/>
      <c r="AZ112" s="437"/>
      <c r="BA112" s="437"/>
      <c r="BB112" s="437"/>
      <c r="BC112" s="437"/>
      <c r="BD112" s="437"/>
      <c r="BE112" s="437"/>
      <c r="BF112" s="437"/>
      <c r="BG112" s="437"/>
      <c r="BH112" s="437"/>
      <c r="BI112" s="437"/>
      <c r="BJ112" s="437"/>
      <c r="BK112" s="437"/>
      <c r="BL112" s="437"/>
      <c r="BM112" s="437"/>
      <c r="BN112" s="437"/>
      <c r="BO112" s="437"/>
      <c r="BP112" s="437"/>
      <c r="BQ112" s="437"/>
      <c r="BR112" s="437"/>
      <c r="BS112" s="437"/>
      <c r="BT112" s="437"/>
    </row>
    <row r="113" spans="1:14" ht="15" x14ac:dyDescent="0.25">
      <c r="A113" s="76">
        <v>1601</v>
      </c>
      <c r="B113" s="435" t="s">
        <v>605</v>
      </c>
      <c r="C113" s="431" t="s">
        <v>827</v>
      </c>
      <c r="D113" s="426" t="s">
        <v>606</v>
      </c>
      <c r="E113" s="438" t="s">
        <v>607</v>
      </c>
      <c r="F113" s="539" t="s">
        <v>828</v>
      </c>
      <c r="G113" s="540"/>
      <c r="H113" s="540"/>
      <c r="I113" s="540"/>
      <c r="J113" s="540"/>
      <c r="K113" s="540"/>
      <c r="L113" s="540"/>
      <c r="M113" s="540"/>
      <c r="N113" s="540"/>
    </row>
    <row r="114" spans="1:14" ht="15" x14ac:dyDescent="0.25">
      <c r="A114" s="76">
        <v>1602</v>
      </c>
      <c r="B114" s="435" t="s">
        <v>608</v>
      </c>
      <c r="C114" s="431" t="s">
        <v>609</v>
      </c>
      <c r="D114" s="426" t="s">
        <v>610</v>
      </c>
      <c r="E114" s="438" t="s">
        <v>607</v>
      </c>
      <c r="F114" s="537"/>
      <c r="G114" s="538"/>
      <c r="H114" s="538"/>
      <c r="I114" s="538"/>
      <c r="J114" s="538"/>
      <c r="K114" s="538"/>
      <c r="L114" s="538"/>
      <c r="M114" s="538"/>
      <c r="N114" s="538"/>
    </row>
    <row r="115" spans="1:14" ht="15" x14ac:dyDescent="0.25">
      <c r="A115" s="76">
        <v>1603</v>
      </c>
      <c r="B115" s="439" t="s">
        <v>611</v>
      </c>
      <c r="C115" s="431" t="s">
        <v>829</v>
      </c>
      <c r="D115" s="411">
        <v>64095410</v>
      </c>
      <c r="E115" s="438" t="s">
        <v>607</v>
      </c>
      <c r="F115" s="539" t="s">
        <v>830</v>
      </c>
      <c r="G115" s="540"/>
      <c r="H115" s="540"/>
      <c r="I115" s="540"/>
      <c r="J115" s="540"/>
      <c r="K115" s="540"/>
      <c r="L115" s="540"/>
      <c r="M115" s="540"/>
      <c r="N115" s="540"/>
    </row>
    <row r="116" spans="1:14" ht="15" x14ac:dyDescent="0.25">
      <c r="A116" s="76">
        <v>1604</v>
      </c>
      <c r="B116" s="439" t="s">
        <v>612</v>
      </c>
      <c r="C116" s="431" t="s">
        <v>613</v>
      </c>
      <c r="D116" s="426" t="s">
        <v>614</v>
      </c>
      <c r="E116" s="438" t="s">
        <v>607</v>
      </c>
      <c r="F116" s="537"/>
      <c r="G116" s="538"/>
      <c r="H116" s="538"/>
      <c r="I116" s="538"/>
      <c r="J116" s="538"/>
      <c r="K116" s="538"/>
      <c r="L116" s="538"/>
      <c r="M116" s="538"/>
      <c r="N116" s="538"/>
    </row>
    <row r="117" spans="1:14" ht="19.5" customHeight="1" x14ac:dyDescent="0.25">
      <c r="A117" s="76">
        <v>1606</v>
      </c>
      <c r="B117" s="439" t="s">
        <v>615</v>
      </c>
      <c r="C117" s="431" t="s">
        <v>616</v>
      </c>
      <c r="D117" s="426" t="s">
        <v>617</v>
      </c>
      <c r="E117" s="438" t="s">
        <v>607</v>
      </c>
      <c r="F117" s="537"/>
      <c r="G117" s="538"/>
      <c r="H117" s="538"/>
      <c r="I117" s="538"/>
      <c r="J117" s="538"/>
      <c r="K117" s="538"/>
      <c r="L117" s="538"/>
      <c r="M117" s="538"/>
      <c r="N117" s="538"/>
    </row>
    <row r="118" spans="1:14" ht="15" x14ac:dyDescent="0.25">
      <c r="A118" s="76">
        <v>1607</v>
      </c>
      <c r="B118" s="439" t="s">
        <v>618</v>
      </c>
      <c r="C118" s="431" t="s">
        <v>619</v>
      </c>
      <c r="D118" s="426" t="s">
        <v>620</v>
      </c>
      <c r="E118" s="438" t="s">
        <v>607</v>
      </c>
      <c r="F118" s="537"/>
      <c r="G118" s="538"/>
      <c r="H118" s="538"/>
      <c r="I118" s="538"/>
      <c r="J118" s="538"/>
      <c r="K118" s="538"/>
      <c r="L118" s="538"/>
      <c r="M118" s="538"/>
      <c r="N118" s="538"/>
    </row>
    <row r="119" spans="1:14" ht="15" x14ac:dyDescent="0.25">
      <c r="A119" s="76">
        <v>1608</v>
      </c>
      <c r="B119" s="435" t="s">
        <v>621</v>
      </c>
      <c r="C119" s="431" t="s">
        <v>831</v>
      </c>
      <c r="D119" s="411">
        <v>75008271</v>
      </c>
      <c r="E119" s="438" t="s">
        <v>607</v>
      </c>
      <c r="F119" s="533"/>
      <c r="G119" s="534"/>
      <c r="H119" s="534"/>
      <c r="I119" s="534"/>
      <c r="J119" s="534"/>
      <c r="K119" s="534"/>
      <c r="L119" s="534"/>
      <c r="M119" s="534"/>
      <c r="N119" s="534"/>
    </row>
    <row r="120" spans="1:14" ht="15" x14ac:dyDescent="0.25">
      <c r="A120" s="76">
        <v>1631</v>
      </c>
      <c r="B120" s="336" t="s">
        <v>622</v>
      </c>
      <c r="C120" s="440" t="s">
        <v>623</v>
      </c>
      <c r="D120" s="441">
        <v>75004101</v>
      </c>
      <c r="E120" s="410" t="s">
        <v>624</v>
      </c>
      <c r="F120" s="533"/>
      <c r="G120" s="534"/>
      <c r="H120" s="534"/>
      <c r="I120" s="534"/>
      <c r="J120" s="534"/>
      <c r="K120" s="534"/>
      <c r="L120" s="534"/>
      <c r="M120" s="534"/>
      <c r="N120" s="534"/>
    </row>
    <row r="121" spans="1:14" ht="15" x14ac:dyDescent="0.25">
      <c r="A121" s="76">
        <v>1633</v>
      </c>
      <c r="B121" s="337" t="s">
        <v>625</v>
      </c>
      <c r="C121" s="440" t="s">
        <v>626</v>
      </c>
      <c r="D121" s="441">
        <v>75004097</v>
      </c>
      <c r="E121" s="410" t="s">
        <v>624</v>
      </c>
      <c r="F121" s="533"/>
      <c r="G121" s="534"/>
      <c r="H121" s="534"/>
      <c r="I121" s="534"/>
      <c r="J121" s="534"/>
      <c r="K121" s="534"/>
      <c r="L121" s="534"/>
      <c r="M121" s="534"/>
      <c r="N121" s="534"/>
    </row>
    <row r="122" spans="1:14" ht="15" x14ac:dyDescent="0.25">
      <c r="A122" s="76">
        <v>1635</v>
      </c>
      <c r="B122" s="337" t="s">
        <v>627</v>
      </c>
      <c r="C122" s="440" t="s">
        <v>628</v>
      </c>
      <c r="D122" s="441">
        <v>75004402</v>
      </c>
      <c r="E122" s="410" t="s">
        <v>624</v>
      </c>
      <c r="F122" s="533"/>
      <c r="G122" s="534"/>
      <c r="H122" s="534"/>
      <c r="I122" s="534"/>
      <c r="J122" s="534"/>
      <c r="K122" s="534"/>
      <c r="L122" s="534"/>
      <c r="M122" s="534"/>
      <c r="N122" s="534"/>
    </row>
    <row r="123" spans="1:14" ht="15" x14ac:dyDescent="0.25">
      <c r="A123" s="76">
        <v>1636</v>
      </c>
      <c r="B123" s="337" t="s">
        <v>629</v>
      </c>
      <c r="C123" s="442" t="s">
        <v>630</v>
      </c>
      <c r="D123" s="441">
        <v>75004381</v>
      </c>
      <c r="E123" s="410" t="s">
        <v>624</v>
      </c>
      <c r="F123" s="533"/>
      <c r="G123" s="534"/>
      <c r="H123" s="534"/>
      <c r="I123" s="534"/>
      <c r="J123" s="534"/>
      <c r="K123" s="534"/>
      <c r="L123" s="534"/>
      <c r="M123" s="534"/>
      <c r="N123" s="534"/>
    </row>
    <row r="124" spans="1:14" ht="27" customHeight="1" x14ac:dyDescent="0.25">
      <c r="A124" s="76">
        <v>1637</v>
      </c>
      <c r="B124" s="337" t="s">
        <v>631</v>
      </c>
      <c r="C124" s="440" t="s">
        <v>832</v>
      </c>
      <c r="D124" s="443">
        <v>75004399</v>
      </c>
      <c r="E124" s="410" t="s">
        <v>624</v>
      </c>
      <c r="F124" s="529" t="s">
        <v>684</v>
      </c>
      <c r="G124" s="530"/>
      <c r="H124" s="530"/>
      <c r="I124" s="530"/>
      <c r="J124" s="530"/>
      <c r="K124" s="530"/>
      <c r="L124" s="530"/>
      <c r="M124" s="530"/>
      <c r="N124" s="530"/>
    </row>
    <row r="125" spans="1:14" ht="15" x14ac:dyDescent="0.25">
      <c r="A125" s="76">
        <v>1638</v>
      </c>
      <c r="B125" s="337" t="s">
        <v>632</v>
      </c>
      <c r="C125" s="444" t="s">
        <v>833</v>
      </c>
      <c r="D125" s="441">
        <v>75004372</v>
      </c>
      <c r="E125" s="410" t="s">
        <v>624</v>
      </c>
      <c r="F125" s="533"/>
      <c r="G125" s="534"/>
      <c r="H125" s="534"/>
      <c r="I125" s="534"/>
      <c r="J125" s="534"/>
      <c r="K125" s="534"/>
      <c r="L125" s="534"/>
      <c r="M125" s="534"/>
      <c r="N125" s="534"/>
    </row>
    <row r="126" spans="1:14" ht="15" x14ac:dyDescent="0.25">
      <c r="A126" s="76">
        <v>1639</v>
      </c>
      <c r="B126" s="337" t="s">
        <v>633</v>
      </c>
      <c r="C126" s="445" t="s">
        <v>634</v>
      </c>
      <c r="D126" s="441">
        <v>75004259</v>
      </c>
      <c r="E126" s="410" t="s">
        <v>624</v>
      </c>
      <c r="F126" s="535" t="s">
        <v>834</v>
      </c>
      <c r="G126" s="536"/>
      <c r="H126" s="536"/>
      <c r="I126" s="536"/>
      <c r="J126" s="536"/>
      <c r="K126" s="536"/>
      <c r="L126" s="536"/>
      <c r="M126" s="536"/>
      <c r="N126" s="536"/>
    </row>
    <row r="127" spans="1:14" ht="15" x14ac:dyDescent="0.25">
      <c r="A127" s="76">
        <v>1640</v>
      </c>
      <c r="B127" s="337" t="s">
        <v>635</v>
      </c>
      <c r="C127" s="440" t="s">
        <v>835</v>
      </c>
      <c r="D127" s="441">
        <v>75004429</v>
      </c>
      <c r="E127" s="410" t="s">
        <v>624</v>
      </c>
      <c r="F127" s="529" t="s">
        <v>684</v>
      </c>
      <c r="G127" s="530"/>
      <c r="H127" s="530"/>
      <c r="I127" s="530"/>
      <c r="J127" s="530"/>
      <c r="K127" s="530"/>
      <c r="L127" s="530"/>
      <c r="M127" s="530"/>
      <c r="N127" s="530"/>
    </row>
    <row r="128" spans="1:14" ht="15" x14ac:dyDescent="0.25">
      <c r="A128" s="76">
        <v>1641</v>
      </c>
      <c r="B128" s="337" t="s">
        <v>636</v>
      </c>
      <c r="C128" s="444" t="s">
        <v>637</v>
      </c>
      <c r="D128" s="441">
        <v>70890595</v>
      </c>
      <c r="E128" s="410" t="s">
        <v>624</v>
      </c>
      <c r="F128" s="533"/>
      <c r="G128" s="534"/>
      <c r="H128" s="534"/>
      <c r="I128" s="534"/>
      <c r="J128" s="534"/>
      <c r="K128" s="534"/>
      <c r="L128" s="534"/>
      <c r="M128" s="534"/>
      <c r="N128" s="534"/>
    </row>
    <row r="129" spans="1:72" ht="15" x14ac:dyDescent="0.25">
      <c r="A129" s="76">
        <v>1642</v>
      </c>
      <c r="B129" s="337" t="s">
        <v>638</v>
      </c>
      <c r="C129" s="444" t="s">
        <v>836</v>
      </c>
      <c r="D129" s="443">
        <v>70890871</v>
      </c>
      <c r="E129" s="410" t="s">
        <v>624</v>
      </c>
      <c r="F129" s="529" t="s">
        <v>684</v>
      </c>
      <c r="G129" s="530"/>
      <c r="H129" s="530"/>
      <c r="I129" s="530"/>
      <c r="J129" s="530"/>
      <c r="K129" s="530"/>
      <c r="L129" s="530"/>
      <c r="M129" s="530"/>
      <c r="N129" s="530"/>
      <c r="O129" s="437"/>
      <c r="P129" s="437"/>
      <c r="Q129" s="437"/>
      <c r="R129" s="437"/>
      <c r="S129" s="437"/>
      <c r="T129" s="437"/>
      <c r="U129" s="437"/>
      <c r="V129" s="437"/>
      <c r="W129" s="437"/>
      <c r="X129" s="437"/>
      <c r="Y129" s="437"/>
      <c r="Z129" s="437"/>
      <c r="AA129" s="437"/>
      <c r="AB129" s="437"/>
      <c r="AC129" s="437"/>
      <c r="AD129" s="437"/>
      <c r="AE129" s="437"/>
      <c r="AF129" s="437"/>
      <c r="AG129" s="437"/>
      <c r="AH129" s="437"/>
      <c r="AI129" s="437"/>
      <c r="AJ129" s="437"/>
      <c r="AK129" s="437"/>
      <c r="AL129" s="437"/>
      <c r="AM129" s="437"/>
      <c r="AN129" s="437"/>
      <c r="AO129" s="437"/>
      <c r="AP129" s="437"/>
      <c r="AQ129" s="437"/>
      <c r="AR129" s="437"/>
      <c r="AS129" s="437"/>
      <c r="AT129" s="437"/>
      <c r="AU129" s="437"/>
      <c r="AV129" s="437"/>
      <c r="AW129" s="437"/>
      <c r="AX129" s="437"/>
      <c r="AY129" s="437"/>
      <c r="AZ129" s="437"/>
      <c r="BA129" s="437"/>
      <c r="BB129" s="437"/>
      <c r="BC129" s="437"/>
      <c r="BD129" s="437"/>
      <c r="BE129" s="437"/>
      <c r="BF129" s="437"/>
      <c r="BG129" s="437"/>
      <c r="BH129" s="437"/>
      <c r="BI129" s="437"/>
      <c r="BJ129" s="437"/>
      <c r="BK129" s="437"/>
      <c r="BL129" s="437"/>
      <c r="BM129" s="437"/>
      <c r="BN129" s="437"/>
      <c r="BO129" s="437"/>
      <c r="BP129" s="437"/>
      <c r="BQ129" s="437"/>
      <c r="BR129" s="437"/>
      <c r="BS129" s="437"/>
      <c r="BT129" s="437"/>
    </row>
    <row r="130" spans="1:72" ht="15" x14ac:dyDescent="0.25">
      <c r="A130" s="76">
        <v>1644</v>
      </c>
      <c r="B130" s="337" t="s">
        <v>639</v>
      </c>
      <c r="C130" s="418" t="s">
        <v>640</v>
      </c>
      <c r="D130" s="441">
        <v>75004437</v>
      </c>
      <c r="E130" s="410" t="s">
        <v>624</v>
      </c>
      <c r="F130" s="533"/>
      <c r="G130" s="534"/>
      <c r="H130" s="534"/>
      <c r="I130" s="534"/>
      <c r="J130" s="534"/>
      <c r="K130" s="534"/>
      <c r="L130" s="534"/>
      <c r="M130" s="534"/>
      <c r="N130" s="534"/>
      <c r="O130" s="437"/>
      <c r="P130" s="437"/>
      <c r="Q130" s="437"/>
      <c r="R130" s="437"/>
      <c r="S130" s="437"/>
      <c r="T130" s="437"/>
      <c r="U130" s="437"/>
      <c r="V130" s="437"/>
      <c r="W130" s="437"/>
      <c r="X130" s="437"/>
      <c r="Y130" s="437"/>
      <c r="Z130" s="437"/>
      <c r="AA130" s="437"/>
      <c r="AB130" s="437"/>
      <c r="AC130" s="437"/>
      <c r="AD130" s="437"/>
      <c r="AE130" s="437"/>
      <c r="AF130" s="437"/>
      <c r="AG130" s="437"/>
      <c r="AH130" s="437"/>
      <c r="AI130" s="437"/>
      <c r="AJ130" s="437"/>
      <c r="AK130" s="437"/>
      <c r="AL130" s="437"/>
      <c r="AM130" s="437"/>
      <c r="AN130" s="437"/>
      <c r="AO130" s="437"/>
      <c r="AP130" s="437"/>
      <c r="AQ130" s="437"/>
      <c r="AR130" s="437"/>
      <c r="AS130" s="437"/>
      <c r="AT130" s="437"/>
      <c r="AU130" s="437"/>
      <c r="AV130" s="437"/>
      <c r="AW130" s="437"/>
      <c r="AX130" s="437"/>
      <c r="AY130" s="437"/>
      <c r="AZ130" s="437"/>
      <c r="BA130" s="437"/>
      <c r="BB130" s="437"/>
      <c r="BC130" s="437"/>
      <c r="BD130" s="437"/>
      <c r="BE130" s="437"/>
      <c r="BF130" s="437"/>
      <c r="BG130" s="437"/>
      <c r="BH130" s="437"/>
      <c r="BI130" s="437"/>
      <c r="BJ130" s="437"/>
      <c r="BK130" s="437"/>
      <c r="BL130" s="437"/>
      <c r="BM130" s="437"/>
      <c r="BN130" s="437"/>
      <c r="BO130" s="437"/>
      <c r="BP130" s="437"/>
      <c r="BQ130" s="437"/>
      <c r="BR130" s="437"/>
      <c r="BS130" s="437"/>
      <c r="BT130" s="437"/>
    </row>
    <row r="131" spans="1:72" ht="15" x14ac:dyDescent="0.25">
      <c r="A131" s="76">
        <v>1645</v>
      </c>
      <c r="B131" s="337" t="s">
        <v>641</v>
      </c>
      <c r="C131" s="418" t="s">
        <v>642</v>
      </c>
      <c r="D131" s="441">
        <v>75004011</v>
      </c>
      <c r="E131" s="410" t="s">
        <v>624</v>
      </c>
      <c r="F131" s="533"/>
      <c r="G131" s="534"/>
      <c r="H131" s="534"/>
      <c r="I131" s="534"/>
      <c r="J131" s="534"/>
      <c r="K131" s="534"/>
      <c r="L131" s="534"/>
      <c r="M131" s="534"/>
      <c r="N131" s="534"/>
      <c r="O131" s="437"/>
      <c r="P131" s="437"/>
      <c r="Q131" s="437"/>
      <c r="R131" s="437"/>
      <c r="S131" s="437"/>
      <c r="T131" s="437"/>
      <c r="U131" s="437"/>
      <c r="V131" s="437"/>
      <c r="W131" s="437"/>
      <c r="X131" s="437"/>
      <c r="Y131" s="437"/>
      <c r="Z131" s="437"/>
      <c r="AA131" s="437"/>
      <c r="AB131" s="437"/>
      <c r="AC131" s="437"/>
      <c r="AD131" s="437"/>
      <c r="AE131" s="437"/>
      <c r="AF131" s="437"/>
      <c r="AG131" s="437"/>
      <c r="AH131" s="437"/>
      <c r="AI131" s="437"/>
      <c r="AJ131" s="437"/>
      <c r="AK131" s="437"/>
      <c r="AL131" s="437"/>
      <c r="AM131" s="437"/>
      <c r="AN131" s="437"/>
      <c r="AO131" s="437"/>
      <c r="AP131" s="437"/>
      <c r="AQ131" s="437"/>
      <c r="AR131" s="437"/>
      <c r="AS131" s="437"/>
      <c r="AT131" s="437"/>
      <c r="AU131" s="437"/>
      <c r="AV131" s="437"/>
      <c r="AW131" s="437"/>
      <c r="AX131" s="437"/>
      <c r="AY131" s="437"/>
      <c r="AZ131" s="437"/>
      <c r="BA131" s="437"/>
      <c r="BB131" s="437"/>
      <c r="BC131" s="437"/>
      <c r="BD131" s="437"/>
      <c r="BE131" s="437"/>
      <c r="BF131" s="437"/>
      <c r="BG131" s="437"/>
      <c r="BH131" s="437"/>
      <c r="BI131" s="437"/>
      <c r="BJ131" s="437"/>
      <c r="BK131" s="437"/>
      <c r="BL131" s="437"/>
      <c r="BM131" s="437"/>
      <c r="BN131" s="437"/>
      <c r="BO131" s="437"/>
      <c r="BP131" s="437"/>
      <c r="BQ131" s="437"/>
      <c r="BR131" s="437"/>
      <c r="BS131" s="437"/>
      <c r="BT131" s="437"/>
    </row>
    <row r="132" spans="1:72" ht="27" customHeight="1" x14ac:dyDescent="0.25">
      <c r="A132" s="76">
        <v>1646</v>
      </c>
      <c r="B132" s="337" t="s">
        <v>643</v>
      </c>
      <c r="C132" s="440" t="s">
        <v>837</v>
      </c>
      <c r="D132" s="443">
        <v>75003988</v>
      </c>
      <c r="E132" s="410" t="s">
        <v>624</v>
      </c>
      <c r="F132" s="529" t="s">
        <v>684</v>
      </c>
      <c r="G132" s="530"/>
      <c r="H132" s="530"/>
      <c r="I132" s="530"/>
      <c r="J132" s="530"/>
      <c r="K132" s="530"/>
      <c r="L132" s="530"/>
      <c r="M132" s="530"/>
      <c r="N132" s="530"/>
      <c r="O132" s="437"/>
      <c r="P132" s="437"/>
      <c r="Q132" s="437"/>
      <c r="R132" s="437"/>
      <c r="S132" s="437"/>
      <c r="T132" s="437"/>
      <c r="U132" s="437"/>
      <c r="V132" s="437"/>
      <c r="W132" s="437"/>
      <c r="X132" s="437"/>
      <c r="Y132" s="437"/>
      <c r="Z132" s="437"/>
      <c r="AA132" s="437"/>
      <c r="AB132" s="437"/>
      <c r="AC132" s="437"/>
      <c r="AD132" s="437"/>
      <c r="AE132" s="437"/>
      <c r="AF132" s="437"/>
      <c r="AG132" s="437"/>
      <c r="AH132" s="437"/>
      <c r="AI132" s="437"/>
      <c r="AJ132" s="437"/>
      <c r="AK132" s="437"/>
      <c r="AL132" s="437"/>
      <c r="AM132" s="437"/>
      <c r="AN132" s="437"/>
      <c r="AO132" s="437"/>
      <c r="AP132" s="437"/>
      <c r="AQ132" s="437"/>
      <c r="AR132" s="437"/>
      <c r="AS132" s="437"/>
      <c r="AT132" s="437"/>
      <c r="AU132" s="437"/>
      <c r="AV132" s="437"/>
      <c r="AW132" s="437"/>
      <c r="AX132" s="437"/>
      <c r="AY132" s="437"/>
      <c r="AZ132" s="437"/>
      <c r="BA132" s="437"/>
      <c r="BB132" s="437"/>
      <c r="BC132" s="437"/>
      <c r="BD132" s="437"/>
      <c r="BE132" s="437"/>
      <c r="BF132" s="437"/>
      <c r="BG132" s="437"/>
      <c r="BH132" s="437"/>
      <c r="BI132" s="437"/>
      <c r="BJ132" s="437"/>
      <c r="BK132" s="437"/>
      <c r="BL132" s="437"/>
      <c r="BM132" s="437"/>
      <c r="BN132" s="437"/>
      <c r="BO132" s="437"/>
      <c r="BP132" s="437"/>
      <c r="BQ132" s="437"/>
      <c r="BR132" s="437"/>
      <c r="BS132" s="437"/>
      <c r="BT132" s="437"/>
    </row>
    <row r="133" spans="1:72" ht="15" x14ac:dyDescent="0.25">
      <c r="A133" s="76">
        <v>1647</v>
      </c>
      <c r="B133" s="338" t="s">
        <v>644</v>
      </c>
      <c r="C133" s="440" t="s">
        <v>645</v>
      </c>
      <c r="D133" s="441">
        <v>75004003</v>
      </c>
      <c r="E133" s="410" t="s">
        <v>624</v>
      </c>
      <c r="F133" s="533"/>
      <c r="G133" s="534"/>
      <c r="H133" s="534"/>
      <c r="I133" s="534"/>
      <c r="J133" s="534"/>
      <c r="K133" s="534"/>
      <c r="L133" s="534"/>
      <c r="M133" s="534"/>
      <c r="N133" s="534"/>
      <c r="O133" s="437"/>
      <c r="P133" s="437"/>
      <c r="Q133" s="437"/>
      <c r="R133" s="437"/>
      <c r="S133" s="437"/>
      <c r="T133" s="437"/>
      <c r="U133" s="437"/>
      <c r="V133" s="437"/>
      <c r="W133" s="437"/>
      <c r="X133" s="437"/>
      <c r="Y133" s="437"/>
      <c r="Z133" s="437"/>
      <c r="AA133" s="437"/>
      <c r="AB133" s="437"/>
      <c r="AC133" s="437"/>
      <c r="AD133" s="437"/>
      <c r="AE133" s="437"/>
      <c r="AF133" s="437"/>
      <c r="AG133" s="437"/>
      <c r="AH133" s="437"/>
      <c r="AI133" s="437"/>
      <c r="AJ133" s="437"/>
      <c r="AK133" s="437"/>
      <c r="AL133" s="437"/>
      <c r="AM133" s="437"/>
      <c r="AN133" s="437"/>
      <c r="AO133" s="437"/>
      <c r="AP133" s="437"/>
      <c r="AQ133" s="437"/>
      <c r="AR133" s="437"/>
      <c r="AS133" s="437"/>
      <c r="AT133" s="437"/>
      <c r="AU133" s="437"/>
      <c r="AV133" s="437"/>
      <c r="AW133" s="437"/>
      <c r="AX133" s="437"/>
      <c r="AY133" s="437"/>
      <c r="AZ133" s="437"/>
      <c r="BA133" s="437"/>
      <c r="BB133" s="437"/>
      <c r="BC133" s="437"/>
      <c r="BD133" s="437"/>
      <c r="BE133" s="437"/>
      <c r="BF133" s="437"/>
      <c r="BG133" s="437"/>
      <c r="BH133" s="437"/>
      <c r="BI133" s="437"/>
      <c r="BJ133" s="437"/>
      <c r="BK133" s="437"/>
      <c r="BL133" s="437"/>
      <c r="BM133" s="437"/>
      <c r="BN133" s="437"/>
      <c r="BO133" s="437"/>
      <c r="BP133" s="437"/>
      <c r="BQ133" s="437"/>
      <c r="BR133" s="437"/>
      <c r="BS133" s="437"/>
      <c r="BT133" s="437"/>
    </row>
    <row r="134" spans="1:72" ht="15" x14ac:dyDescent="0.25">
      <c r="A134" s="76">
        <v>1649</v>
      </c>
      <c r="B134" s="337" t="s">
        <v>646</v>
      </c>
      <c r="C134" s="440" t="s">
        <v>647</v>
      </c>
      <c r="D134" s="441">
        <v>75004020</v>
      </c>
      <c r="E134" s="410" t="s">
        <v>624</v>
      </c>
      <c r="F134" s="533"/>
      <c r="G134" s="534"/>
      <c r="H134" s="534"/>
      <c r="I134" s="534"/>
      <c r="J134" s="534"/>
      <c r="K134" s="534"/>
      <c r="L134" s="534"/>
      <c r="M134" s="534"/>
      <c r="N134" s="534"/>
      <c r="O134" s="437"/>
      <c r="P134" s="437"/>
      <c r="Q134" s="437"/>
      <c r="R134" s="437"/>
      <c r="S134" s="437"/>
      <c r="T134" s="437"/>
      <c r="U134" s="437"/>
      <c r="V134" s="437"/>
      <c r="W134" s="437"/>
      <c r="X134" s="437"/>
      <c r="Y134" s="437"/>
      <c r="Z134" s="437"/>
      <c r="AA134" s="437"/>
      <c r="AB134" s="437"/>
      <c r="AC134" s="437"/>
      <c r="AD134" s="437"/>
      <c r="AE134" s="437"/>
      <c r="AF134" s="437"/>
      <c r="AG134" s="437"/>
      <c r="AH134" s="437"/>
      <c r="AI134" s="437"/>
      <c r="AJ134" s="437"/>
      <c r="AK134" s="437"/>
      <c r="AL134" s="437"/>
      <c r="AM134" s="437"/>
      <c r="AN134" s="437"/>
      <c r="AO134" s="437"/>
      <c r="AP134" s="437"/>
      <c r="AQ134" s="437"/>
      <c r="AR134" s="437"/>
      <c r="AS134" s="437"/>
      <c r="AT134" s="437"/>
      <c r="AU134" s="437"/>
      <c r="AV134" s="437"/>
      <c r="AW134" s="437"/>
      <c r="AX134" s="437"/>
      <c r="AY134" s="437"/>
      <c r="AZ134" s="437"/>
      <c r="BA134" s="437"/>
      <c r="BB134" s="437"/>
      <c r="BC134" s="437"/>
      <c r="BD134" s="437"/>
      <c r="BE134" s="437"/>
      <c r="BF134" s="437"/>
      <c r="BG134" s="437"/>
      <c r="BH134" s="437"/>
      <c r="BI134" s="437"/>
      <c r="BJ134" s="437"/>
      <c r="BK134" s="437"/>
      <c r="BL134" s="437"/>
      <c r="BM134" s="437"/>
      <c r="BN134" s="437"/>
      <c r="BO134" s="437"/>
      <c r="BP134" s="437"/>
      <c r="BQ134" s="437"/>
      <c r="BR134" s="437"/>
      <c r="BS134" s="437"/>
      <c r="BT134" s="437"/>
    </row>
    <row r="135" spans="1:72" ht="21.75" customHeight="1" x14ac:dyDescent="0.25">
      <c r="A135" s="76">
        <v>1650</v>
      </c>
      <c r="B135" s="337" t="s">
        <v>648</v>
      </c>
      <c r="C135" s="440" t="s">
        <v>838</v>
      </c>
      <c r="D135" s="443">
        <v>75004054</v>
      </c>
      <c r="E135" s="410" t="s">
        <v>624</v>
      </c>
      <c r="F135" s="529" t="s">
        <v>684</v>
      </c>
      <c r="G135" s="530"/>
      <c r="H135" s="530"/>
      <c r="I135" s="530"/>
      <c r="J135" s="530"/>
      <c r="K135" s="530"/>
      <c r="L135" s="530"/>
      <c r="M135" s="530"/>
      <c r="N135" s="530"/>
      <c r="O135" s="437"/>
      <c r="P135" s="437"/>
      <c r="Q135" s="437"/>
      <c r="R135" s="437"/>
      <c r="S135" s="437"/>
      <c r="T135" s="437"/>
      <c r="U135" s="437"/>
      <c r="V135" s="437"/>
      <c r="W135" s="437"/>
      <c r="X135" s="437"/>
      <c r="Y135" s="437"/>
      <c r="Z135" s="437"/>
      <c r="AA135" s="437"/>
      <c r="AB135" s="437"/>
      <c r="AC135" s="437"/>
      <c r="AD135" s="437"/>
      <c r="AE135" s="437"/>
      <c r="AF135" s="437"/>
      <c r="AG135" s="437"/>
      <c r="AH135" s="437"/>
      <c r="AI135" s="437"/>
      <c r="AJ135" s="437"/>
      <c r="AK135" s="437"/>
      <c r="AL135" s="437"/>
      <c r="AM135" s="437"/>
      <c r="AN135" s="437"/>
      <c r="AO135" s="437"/>
      <c r="AP135" s="437"/>
      <c r="AQ135" s="437"/>
      <c r="AR135" s="437"/>
      <c r="AS135" s="437"/>
      <c r="AT135" s="437"/>
      <c r="AU135" s="437"/>
      <c r="AV135" s="437"/>
      <c r="AW135" s="437"/>
      <c r="AX135" s="437"/>
      <c r="AY135" s="437"/>
      <c r="AZ135" s="437"/>
      <c r="BA135" s="437"/>
      <c r="BB135" s="437"/>
      <c r="BC135" s="437"/>
      <c r="BD135" s="437"/>
      <c r="BE135" s="437"/>
      <c r="BF135" s="437"/>
      <c r="BG135" s="437"/>
      <c r="BH135" s="437"/>
      <c r="BI135" s="437"/>
      <c r="BJ135" s="437"/>
      <c r="BK135" s="437"/>
      <c r="BL135" s="437"/>
      <c r="BM135" s="437"/>
      <c r="BN135" s="437"/>
      <c r="BO135" s="437"/>
      <c r="BP135" s="437"/>
      <c r="BQ135" s="437"/>
      <c r="BR135" s="437"/>
      <c r="BS135" s="437"/>
      <c r="BT135" s="437"/>
    </row>
    <row r="136" spans="1:72" ht="21.75" customHeight="1" x14ac:dyDescent="0.25">
      <c r="A136" s="76">
        <v>1652</v>
      </c>
      <c r="B136" s="337" t="s">
        <v>649</v>
      </c>
      <c r="C136" s="440" t="s">
        <v>650</v>
      </c>
      <c r="D136" s="441">
        <v>71197699</v>
      </c>
      <c r="E136" s="410" t="s">
        <v>624</v>
      </c>
      <c r="F136" s="533"/>
      <c r="G136" s="534"/>
      <c r="H136" s="534"/>
      <c r="I136" s="534"/>
      <c r="J136" s="534"/>
      <c r="K136" s="534"/>
      <c r="L136" s="534"/>
      <c r="M136" s="534"/>
      <c r="N136" s="534"/>
      <c r="O136" s="437"/>
      <c r="P136" s="437"/>
      <c r="Q136" s="437"/>
      <c r="R136" s="437"/>
      <c r="S136" s="437"/>
      <c r="T136" s="437"/>
      <c r="U136" s="437"/>
      <c r="V136" s="437"/>
      <c r="W136" s="437"/>
      <c r="X136" s="437"/>
      <c r="Y136" s="437"/>
      <c r="Z136" s="437"/>
      <c r="AA136" s="437"/>
      <c r="AB136" s="437"/>
      <c r="AC136" s="437"/>
      <c r="AD136" s="437"/>
      <c r="AE136" s="437"/>
      <c r="AF136" s="437"/>
      <c r="AG136" s="437"/>
      <c r="AH136" s="437"/>
      <c r="AI136" s="437"/>
      <c r="AJ136" s="437"/>
      <c r="AK136" s="437"/>
      <c r="AL136" s="437"/>
      <c r="AM136" s="437"/>
      <c r="AN136" s="437"/>
      <c r="AO136" s="437"/>
      <c r="AP136" s="437"/>
      <c r="AQ136" s="437"/>
      <c r="AR136" s="437"/>
      <c r="AS136" s="437"/>
      <c r="AT136" s="437"/>
      <c r="AU136" s="437"/>
      <c r="AV136" s="437"/>
      <c r="AW136" s="437"/>
      <c r="AX136" s="437"/>
      <c r="AY136" s="437"/>
      <c r="AZ136" s="437"/>
      <c r="BA136" s="437"/>
      <c r="BB136" s="437"/>
      <c r="BC136" s="437"/>
      <c r="BD136" s="437"/>
      <c r="BE136" s="437"/>
      <c r="BF136" s="437"/>
      <c r="BG136" s="437"/>
      <c r="BH136" s="437"/>
      <c r="BI136" s="437"/>
      <c r="BJ136" s="437"/>
      <c r="BK136" s="437"/>
      <c r="BL136" s="437"/>
      <c r="BM136" s="437"/>
      <c r="BN136" s="437"/>
      <c r="BO136" s="437"/>
      <c r="BP136" s="437"/>
      <c r="BQ136" s="437"/>
      <c r="BR136" s="437"/>
      <c r="BS136" s="437"/>
      <c r="BT136" s="437"/>
    </row>
    <row r="137" spans="1:72" ht="15" x14ac:dyDescent="0.25">
      <c r="A137" s="76">
        <v>1653</v>
      </c>
      <c r="B137" s="337" t="s">
        <v>651</v>
      </c>
      <c r="C137" s="440" t="s">
        <v>839</v>
      </c>
      <c r="D137" s="443">
        <v>71197702</v>
      </c>
      <c r="E137" s="410" t="s">
        <v>624</v>
      </c>
      <c r="F137" s="529" t="s">
        <v>684</v>
      </c>
      <c r="G137" s="530"/>
      <c r="H137" s="530"/>
      <c r="I137" s="530"/>
      <c r="J137" s="530"/>
      <c r="K137" s="530"/>
      <c r="L137" s="530"/>
      <c r="M137" s="530"/>
      <c r="N137" s="530"/>
      <c r="O137" s="437"/>
      <c r="P137" s="437"/>
      <c r="Q137" s="437"/>
      <c r="R137" s="437"/>
      <c r="S137" s="437"/>
      <c r="T137" s="437"/>
      <c r="U137" s="437"/>
      <c r="V137" s="437"/>
      <c r="W137" s="437"/>
      <c r="X137" s="437"/>
      <c r="Y137" s="437"/>
      <c r="Z137" s="437"/>
      <c r="AA137" s="437"/>
      <c r="AB137" s="437"/>
      <c r="AC137" s="437"/>
      <c r="AD137" s="437"/>
      <c r="AE137" s="437"/>
      <c r="AF137" s="437"/>
      <c r="AG137" s="437"/>
      <c r="AH137" s="437"/>
      <c r="AI137" s="437"/>
      <c r="AJ137" s="437"/>
      <c r="AK137" s="437"/>
      <c r="AL137" s="437"/>
      <c r="AM137" s="437"/>
      <c r="AN137" s="437"/>
      <c r="AO137" s="437"/>
      <c r="AP137" s="437"/>
      <c r="AQ137" s="437"/>
      <c r="AR137" s="437"/>
      <c r="AS137" s="437"/>
      <c r="AT137" s="437"/>
      <c r="AU137" s="437"/>
      <c r="AV137" s="437"/>
      <c r="AW137" s="437"/>
      <c r="AX137" s="437"/>
      <c r="AY137" s="437"/>
      <c r="AZ137" s="437"/>
      <c r="BA137" s="437"/>
      <c r="BB137" s="437"/>
      <c r="BC137" s="437"/>
      <c r="BD137" s="437"/>
      <c r="BE137" s="437"/>
      <c r="BF137" s="437"/>
      <c r="BG137" s="437"/>
      <c r="BH137" s="437"/>
      <c r="BI137" s="437"/>
      <c r="BJ137" s="437"/>
      <c r="BK137" s="437"/>
      <c r="BL137" s="437"/>
      <c r="BM137" s="437"/>
      <c r="BN137" s="437"/>
      <c r="BO137" s="437"/>
      <c r="BP137" s="437"/>
      <c r="BQ137" s="437"/>
      <c r="BR137" s="437"/>
      <c r="BS137" s="437"/>
      <c r="BT137" s="437"/>
    </row>
    <row r="138" spans="1:72" s="73" customFormat="1" ht="18.75" customHeight="1" x14ac:dyDescent="0.2">
      <c r="A138" s="76">
        <v>1654</v>
      </c>
      <c r="B138" s="337" t="s">
        <v>652</v>
      </c>
      <c r="C138" s="444" t="s">
        <v>653</v>
      </c>
      <c r="D138" s="441">
        <v>71197737</v>
      </c>
      <c r="E138" s="410" t="s">
        <v>624</v>
      </c>
      <c r="F138" s="531"/>
      <c r="G138" s="532"/>
      <c r="H138" s="532"/>
      <c r="I138" s="532"/>
      <c r="J138" s="532"/>
      <c r="K138" s="532"/>
      <c r="L138" s="532"/>
      <c r="M138" s="532"/>
      <c r="N138" s="532"/>
      <c r="O138" s="391"/>
      <c r="P138" s="391"/>
      <c r="Q138" s="391"/>
      <c r="R138" s="391"/>
      <c r="S138" s="391"/>
      <c r="T138" s="391"/>
      <c r="U138" s="391"/>
      <c r="V138" s="391"/>
      <c r="W138" s="391"/>
      <c r="X138" s="391"/>
      <c r="Y138" s="391"/>
      <c r="Z138" s="391"/>
      <c r="AA138" s="391"/>
      <c r="AB138" s="391"/>
      <c r="AC138" s="391"/>
      <c r="AD138" s="391"/>
      <c r="AE138" s="391"/>
      <c r="AF138" s="391"/>
      <c r="AG138" s="391"/>
      <c r="AH138" s="391"/>
      <c r="AI138" s="391"/>
      <c r="AJ138" s="391"/>
      <c r="AK138" s="391"/>
      <c r="AL138" s="391"/>
      <c r="AM138" s="391"/>
      <c r="AN138" s="391"/>
      <c r="AO138" s="391"/>
      <c r="AP138" s="391"/>
      <c r="AQ138" s="391"/>
      <c r="AR138" s="391"/>
      <c r="AS138" s="391"/>
      <c r="AT138" s="391"/>
      <c r="AU138" s="391"/>
      <c r="AV138" s="391"/>
      <c r="AW138" s="391"/>
      <c r="AX138" s="391"/>
      <c r="AY138" s="391"/>
      <c r="AZ138" s="391"/>
      <c r="BA138" s="391"/>
      <c r="BB138" s="391"/>
      <c r="BC138" s="391"/>
      <c r="BD138" s="391"/>
      <c r="BE138" s="391"/>
      <c r="BF138" s="391"/>
      <c r="BG138" s="391"/>
      <c r="BH138" s="391"/>
      <c r="BI138" s="391"/>
      <c r="BJ138" s="391"/>
      <c r="BK138" s="391"/>
      <c r="BL138" s="391"/>
      <c r="BM138" s="391"/>
      <c r="BN138" s="391"/>
      <c r="BO138" s="391"/>
      <c r="BP138" s="391"/>
      <c r="BQ138" s="391"/>
      <c r="BR138" s="391"/>
      <c r="BS138" s="391"/>
      <c r="BT138" s="391"/>
    </row>
    <row r="139" spans="1:72" ht="15" x14ac:dyDescent="0.25">
      <c r="A139" s="76">
        <v>1656</v>
      </c>
      <c r="B139" s="337" t="s">
        <v>654</v>
      </c>
      <c r="C139" s="440" t="s">
        <v>840</v>
      </c>
      <c r="D139" s="441">
        <v>47921293</v>
      </c>
      <c r="E139" s="410" t="s">
        <v>624</v>
      </c>
      <c r="F139" s="531"/>
      <c r="G139" s="532"/>
      <c r="H139" s="532"/>
      <c r="I139" s="532"/>
      <c r="J139" s="532"/>
      <c r="K139" s="532"/>
      <c r="L139" s="532"/>
      <c r="M139" s="532"/>
      <c r="N139" s="532"/>
      <c r="O139" s="437"/>
      <c r="P139" s="437"/>
      <c r="Q139" s="437"/>
      <c r="R139" s="437"/>
      <c r="S139" s="437"/>
      <c r="T139" s="437"/>
      <c r="U139" s="437"/>
      <c r="V139" s="437"/>
      <c r="W139" s="437"/>
      <c r="X139" s="437"/>
      <c r="Y139" s="437"/>
      <c r="Z139" s="437"/>
      <c r="AA139" s="437"/>
      <c r="AB139" s="437"/>
      <c r="AC139" s="437"/>
      <c r="AD139" s="437"/>
      <c r="AE139" s="437"/>
      <c r="AF139" s="437"/>
      <c r="AG139" s="437"/>
      <c r="AH139" s="437"/>
      <c r="AI139" s="437"/>
      <c r="AJ139" s="437"/>
      <c r="AK139" s="437"/>
      <c r="AL139" s="437"/>
      <c r="AM139" s="437"/>
      <c r="AN139" s="437"/>
      <c r="AO139" s="437"/>
      <c r="AP139" s="437"/>
      <c r="AQ139" s="437"/>
      <c r="AR139" s="437"/>
      <c r="AS139" s="437"/>
      <c r="AT139" s="437"/>
      <c r="AU139" s="437"/>
      <c r="AV139" s="437"/>
      <c r="AW139" s="437"/>
      <c r="AX139" s="437"/>
      <c r="AY139" s="437"/>
      <c r="AZ139" s="437"/>
      <c r="BA139" s="437"/>
      <c r="BB139" s="437"/>
      <c r="BC139" s="437"/>
      <c r="BD139" s="437"/>
      <c r="BE139" s="437"/>
      <c r="BF139" s="437"/>
      <c r="BG139" s="437"/>
      <c r="BH139" s="437"/>
      <c r="BI139" s="437"/>
      <c r="BJ139" s="437"/>
      <c r="BK139" s="437"/>
      <c r="BL139" s="437"/>
      <c r="BM139" s="437"/>
      <c r="BN139" s="437"/>
      <c r="BO139" s="437"/>
      <c r="BP139" s="437"/>
      <c r="BQ139" s="437"/>
      <c r="BR139" s="437"/>
      <c r="BS139" s="437"/>
      <c r="BT139" s="437"/>
    </row>
    <row r="140" spans="1:72" ht="18.75" customHeight="1" x14ac:dyDescent="0.25">
      <c r="A140" s="76">
        <v>1657</v>
      </c>
      <c r="B140" s="337" t="s">
        <v>655</v>
      </c>
      <c r="C140" s="444" t="s">
        <v>841</v>
      </c>
      <c r="D140" s="443">
        <v>61985881</v>
      </c>
      <c r="E140" s="410" t="s">
        <v>624</v>
      </c>
      <c r="F140" s="529" t="s">
        <v>684</v>
      </c>
      <c r="G140" s="530"/>
      <c r="H140" s="530"/>
      <c r="I140" s="530"/>
      <c r="J140" s="530"/>
      <c r="K140" s="530"/>
      <c r="L140" s="530"/>
      <c r="M140" s="530"/>
      <c r="N140" s="530"/>
      <c r="O140" s="437"/>
      <c r="P140" s="437"/>
      <c r="Q140" s="437"/>
      <c r="R140" s="437"/>
      <c r="S140" s="437"/>
      <c r="T140" s="437"/>
      <c r="U140" s="437"/>
      <c r="V140" s="437"/>
      <c r="W140" s="437"/>
      <c r="X140" s="437"/>
      <c r="Y140" s="437"/>
      <c r="Z140" s="437"/>
      <c r="AA140" s="437"/>
      <c r="AB140" s="437"/>
      <c r="AC140" s="437"/>
      <c r="AD140" s="437"/>
      <c r="AE140" s="437"/>
      <c r="AF140" s="437"/>
      <c r="AG140" s="437"/>
      <c r="AH140" s="437"/>
      <c r="AI140" s="437"/>
      <c r="AJ140" s="437"/>
      <c r="AK140" s="437"/>
      <c r="AL140" s="437"/>
      <c r="AM140" s="437"/>
      <c r="AN140" s="437"/>
      <c r="AO140" s="437"/>
      <c r="AP140" s="437"/>
      <c r="AQ140" s="437"/>
      <c r="AR140" s="437"/>
      <c r="AS140" s="437"/>
      <c r="AT140" s="437"/>
      <c r="AU140" s="437"/>
      <c r="AV140" s="437"/>
      <c r="AW140" s="437"/>
      <c r="AX140" s="437"/>
      <c r="AY140" s="437"/>
      <c r="AZ140" s="437"/>
      <c r="BA140" s="437"/>
      <c r="BB140" s="437"/>
      <c r="BC140" s="437"/>
      <c r="BD140" s="437"/>
      <c r="BE140" s="437"/>
      <c r="BF140" s="437"/>
      <c r="BG140" s="437"/>
      <c r="BH140" s="437"/>
      <c r="BI140" s="437"/>
      <c r="BJ140" s="437"/>
      <c r="BK140" s="437"/>
      <c r="BL140" s="437"/>
      <c r="BM140" s="437"/>
      <c r="BN140" s="437"/>
      <c r="BO140" s="437"/>
      <c r="BP140" s="437"/>
      <c r="BQ140" s="437"/>
      <c r="BR140" s="437"/>
      <c r="BS140" s="437"/>
      <c r="BT140" s="437"/>
    </row>
    <row r="141" spans="1:72" ht="18.75" customHeight="1" x14ac:dyDescent="0.25">
      <c r="A141" s="76">
        <v>1658</v>
      </c>
      <c r="B141" s="337" t="s">
        <v>656</v>
      </c>
      <c r="C141" s="444" t="s">
        <v>842</v>
      </c>
      <c r="D141" s="441">
        <v>61985864</v>
      </c>
      <c r="E141" s="410" t="s">
        <v>624</v>
      </c>
      <c r="F141" s="529" t="s">
        <v>684</v>
      </c>
      <c r="G141" s="530"/>
      <c r="H141" s="530"/>
      <c r="I141" s="530"/>
      <c r="J141" s="530"/>
      <c r="K141" s="530"/>
      <c r="L141" s="530"/>
      <c r="M141" s="530"/>
      <c r="N141" s="530"/>
      <c r="O141" s="437"/>
      <c r="P141" s="437"/>
      <c r="Q141" s="437"/>
      <c r="R141" s="437"/>
      <c r="S141" s="437"/>
      <c r="T141" s="437"/>
      <c r="U141" s="437"/>
      <c r="V141" s="437"/>
      <c r="W141" s="437"/>
      <c r="X141" s="437"/>
      <c r="Y141" s="437"/>
      <c r="Z141" s="437"/>
      <c r="AA141" s="437"/>
      <c r="AB141" s="437"/>
      <c r="AC141" s="437"/>
      <c r="AD141" s="437"/>
      <c r="AE141" s="437"/>
      <c r="AF141" s="437"/>
      <c r="AG141" s="437"/>
      <c r="AH141" s="437"/>
      <c r="AI141" s="437"/>
      <c r="AJ141" s="437"/>
      <c r="AK141" s="437"/>
      <c r="AL141" s="437"/>
      <c r="AM141" s="437"/>
      <c r="AN141" s="437"/>
      <c r="AO141" s="437"/>
      <c r="AP141" s="437"/>
      <c r="AQ141" s="437"/>
      <c r="AR141" s="437"/>
      <c r="AS141" s="437"/>
      <c r="AT141" s="437"/>
      <c r="AU141" s="437"/>
      <c r="AV141" s="437"/>
      <c r="AW141" s="437"/>
      <c r="AX141" s="437"/>
      <c r="AY141" s="437"/>
      <c r="AZ141" s="437"/>
      <c r="BA141" s="437"/>
      <c r="BB141" s="437"/>
      <c r="BC141" s="437"/>
      <c r="BD141" s="437"/>
      <c r="BE141" s="437"/>
      <c r="BF141" s="437"/>
      <c r="BG141" s="437"/>
      <c r="BH141" s="437"/>
      <c r="BI141" s="437"/>
      <c r="BJ141" s="437"/>
      <c r="BK141" s="437"/>
      <c r="BL141" s="437"/>
      <c r="BM141" s="437"/>
      <c r="BN141" s="437"/>
      <c r="BO141" s="437"/>
      <c r="BP141" s="437"/>
      <c r="BQ141" s="437"/>
      <c r="BR141" s="437"/>
      <c r="BS141" s="437"/>
      <c r="BT141" s="437"/>
    </row>
    <row r="142" spans="1:72" ht="15" x14ac:dyDescent="0.25">
      <c r="A142" s="76">
        <v>1659</v>
      </c>
      <c r="B142" s="337" t="s">
        <v>657</v>
      </c>
      <c r="C142" s="444" t="s">
        <v>843</v>
      </c>
      <c r="D142" s="441">
        <v>61985872</v>
      </c>
      <c r="E142" s="410" t="s">
        <v>624</v>
      </c>
      <c r="F142" s="529" t="s">
        <v>684</v>
      </c>
      <c r="G142" s="530"/>
      <c r="H142" s="530"/>
      <c r="I142" s="530"/>
      <c r="J142" s="530"/>
      <c r="K142" s="530"/>
      <c r="L142" s="530"/>
      <c r="M142" s="530"/>
      <c r="N142" s="530"/>
      <c r="O142" s="437"/>
      <c r="P142" s="437"/>
      <c r="Q142" s="437"/>
      <c r="R142" s="437"/>
      <c r="S142" s="437"/>
      <c r="T142" s="437"/>
      <c r="U142" s="437"/>
      <c r="V142" s="437"/>
      <c r="W142" s="437"/>
      <c r="X142" s="437"/>
      <c r="Y142" s="437"/>
      <c r="Z142" s="437"/>
      <c r="AA142" s="437"/>
      <c r="AB142" s="437"/>
      <c r="AC142" s="437"/>
      <c r="AD142" s="437"/>
      <c r="AE142" s="437"/>
      <c r="AF142" s="437"/>
      <c r="AG142" s="437"/>
      <c r="AH142" s="437"/>
      <c r="AI142" s="437"/>
      <c r="AJ142" s="437"/>
      <c r="AK142" s="437"/>
      <c r="AL142" s="437"/>
      <c r="AM142" s="437"/>
      <c r="AN142" s="437"/>
      <c r="AO142" s="437"/>
      <c r="AP142" s="437"/>
      <c r="AQ142" s="437"/>
      <c r="AR142" s="437"/>
      <c r="AS142" s="437"/>
      <c r="AT142" s="437"/>
      <c r="AU142" s="437"/>
      <c r="AV142" s="437"/>
      <c r="AW142" s="437"/>
      <c r="AX142" s="437"/>
      <c r="AY142" s="437"/>
      <c r="AZ142" s="437"/>
      <c r="BA142" s="437"/>
      <c r="BB142" s="437"/>
      <c r="BC142" s="437"/>
      <c r="BD142" s="437"/>
      <c r="BE142" s="437"/>
      <c r="BF142" s="437"/>
      <c r="BG142" s="437"/>
      <c r="BH142" s="437"/>
      <c r="BI142" s="437"/>
      <c r="BJ142" s="437"/>
      <c r="BK142" s="437"/>
      <c r="BL142" s="437"/>
      <c r="BM142" s="437"/>
      <c r="BN142" s="437"/>
      <c r="BO142" s="437"/>
      <c r="BP142" s="437"/>
      <c r="BQ142" s="437"/>
      <c r="BR142" s="437"/>
      <c r="BS142" s="437"/>
      <c r="BT142" s="437"/>
    </row>
    <row r="143" spans="1:72" ht="16.5" customHeight="1" x14ac:dyDescent="0.25">
      <c r="A143" s="76">
        <v>1660</v>
      </c>
      <c r="B143" s="337" t="s">
        <v>658</v>
      </c>
      <c r="C143" s="440" t="s">
        <v>844</v>
      </c>
      <c r="D143" s="441">
        <v>61985902</v>
      </c>
      <c r="E143" s="410" t="s">
        <v>624</v>
      </c>
      <c r="F143" s="529" t="s">
        <v>684</v>
      </c>
      <c r="G143" s="530"/>
      <c r="H143" s="530"/>
      <c r="I143" s="530"/>
      <c r="J143" s="530"/>
      <c r="K143" s="530"/>
      <c r="L143" s="530"/>
      <c r="M143" s="530"/>
      <c r="N143" s="530"/>
      <c r="O143" s="437"/>
      <c r="P143" s="437"/>
      <c r="Q143" s="437"/>
      <c r="R143" s="437"/>
      <c r="S143" s="437"/>
      <c r="T143" s="437"/>
      <c r="U143" s="437"/>
      <c r="V143" s="437"/>
      <c r="W143" s="437"/>
      <c r="X143" s="437"/>
      <c r="Y143" s="437"/>
      <c r="Z143" s="437"/>
      <c r="AA143" s="437"/>
      <c r="AB143" s="437"/>
      <c r="AC143" s="437"/>
      <c r="AD143" s="437"/>
      <c r="AE143" s="437"/>
      <c r="AF143" s="437"/>
      <c r="AG143" s="437"/>
      <c r="AH143" s="437"/>
      <c r="AI143" s="437"/>
      <c r="AJ143" s="437"/>
      <c r="AK143" s="437"/>
      <c r="AL143" s="437"/>
      <c r="AM143" s="437"/>
      <c r="AN143" s="437"/>
      <c r="AO143" s="437"/>
      <c r="AP143" s="437"/>
      <c r="AQ143" s="437"/>
      <c r="AR143" s="437"/>
      <c r="AS143" s="437"/>
      <c r="AT143" s="437"/>
      <c r="AU143" s="437"/>
      <c r="AV143" s="437"/>
      <c r="AW143" s="437"/>
      <c r="AX143" s="437"/>
      <c r="AY143" s="437"/>
      <c r="AZ143" s="437"/>
      <c r="BA143" s="437"/>
      <c r="BB143" s="437"/>
      <c r="BC143" s="437"/>
      <c r="BD143" s="437"/>
      <c r="BE143" s="437"/>
      <c r="BF143" s="437"/>
      <c r="BG143" s="437"/>
      <c r="BH143" s="437"/>
      <c r="BI143" s="437"/>
      <c r="BJ143" s="437"/>
      <c r="BK143" s="437"/>
      <c r="BL143" s="437"/>
      <c r="BM143" s="437"/>
      <c r="BN143" s="437"/>
      <c r="BO143" s="437"/>
      <c r="BP143" s="437"/>
      <c r="BQ143" s="437"/>
      <c r="BR143" s="437"/>
      <c r="BS143" s="437"/>
      <c r="BT143" s="437"/>
    </row>
    <row r="144" spans="1:72" ht="15" x14ac:dyDescent="0.25">
      <c r="A144" s="76">
        <v>1661</v>
      </c>
      <c r="B144" s="337" t="s">
        <v>659</v>
      </c>
      <c r="C144" s="440" t="s">
        <v>845</v>
      </c>
      <c r="D144" s="441">
        <v>61985929</v>
      </c>
      <c r="E144" s="410" t="s">
        <v>624</v>
      </c>
      <c r="F144" s="529" t="s">
        <v>684</v>
      </c>
      <c r="G144" s="530"/>
      <c r="H144" s="530"/>
      <c r="I144" s="530"/>
      <c r="J144" s="530"/>
      <c r="K144" s="530"/>
      <c r="L144" s="530"/>
      <c r="M144" s="530"/>
      <c r="N144" s="530"/>
      <c r="O144" s="437"/>
      <c r="P144" s="437"/>
      <c r="Q144" s="437"/>
      <c r="R144" s="437"/>
      <c r="S144" s="437"/>
      <c r="T144" s="437"/>
      <c r="U144" s="437"/>
      <c r="V144" s="437"/>
      <c r="W144" s="437"/>
      <c r="X144" s="437"/>
      <c r="Y144" s="437"/>
      <c r="Z144" s="437"/>
      <c r="AA144" s="437"/>
      <c r="AB144" s="437"/>
      <c r="AC144" s="437"/>
      <c r="AD144" s="437"/>
      <c r="AE144" s="437"/>
      <c r="AF144" s="437"/>
      <c r="AG144" s="437"/>
      <c r="AH144" s="437"/>
      <c r="AI144" s="437"/>
      <c r="AJ144" s="437"/>
      <c r="AK144" s="437"/>
      <c r="AL144" s="437"/>
      <c r="AM144" s="437"/>
      <c r="AN144" s="437"/>
      <c r="AO144" s="437"/>
      <c r="AP144" s="437"/>
      <c r="AQ144" s="437"/>
      <c r="AR144" s="437"/>
      <c r="AS144" s="437"/>
      <c r="AT144" s="437"/>
      <c r="AU144" s="437"/>
      <c r="AV144" s="437"/>
      <c r="AW144" s="437"/>
      <c r="AX144" s="437"/>
      <c r="AY144" s="437"/>
      <c r="AZ144" s="437"/>
      <c r="BA144" s="437"/>
      <c r="BB144" s="437"/>
      <c r="BC144" s="437"/>
      <c r="BD144" s="437"/>
      <c r="BE144" s="437"/>
      <c r="BF144" s="437"/>
      <c r="BG144" s="437"/>
      <c r="BH144" s="437"/>
      <c r="BI144" s="437"/>
      <c r="BJ144" s="437"/>
      <c r="BK144" s="437"/>
      <c r="BL144" s="437"/>
      <c r="BM144" s="437"/>
      <c r="BN144" s="437"/>
      <c r="BO144" s="437"/>
      <c r="BP144" s="437"/>
      <c r="BQ144" s="437"/>
      <c r="BR144" s="437"/>
      <c r="BS144" s="437"/>
      <c r="BT144" s="437"/>
    </row>
    <row r="145" spans="1:72" ht="15" x14ac:dyDescent="0.25">
      <c r="A145" s="76">
        <v>1663</v>
      </c>
      <c r="B145" s="337" t="s">
        <v>660</v>
      </c>
      <c r="C145" s="440" t="s">
        <v>846</v>
      </c>
      <c r="D145" s="441">
        <v>61985911</v>
      </c>
      <c r="E145" s="410" t="s">
        <v>624</v>
      </c>
      <c r="F145" s="529" t="s">
        <v>684</v>
      </c>
      <c r="G145" s="530"/>
      <c r="H145" s="530"/>
      <c r="I145" s="530"/>
      <c r="J145" s="530"/>
      <c r="K145" s="530"/>
      <c r="L145" s="530"/>
      <c r="M145" s="530"/>
      <c r="N145" s="530"/>
      <c r="O145" s="437"/>
      <c r="P145" s="437"/>
      <c r="Q145" s="437"/>
      <c r="R145" s="437"/>
      <c r="S145" s="437"/>
      <c r="T145" s="437"/>
      <c r="U145" s="437"/>
      <c r="V145" s="437"/>
      <c r="W145" s="437"/>
      <c r="X145" s="437"/>
      <c r="Y145" s="437"/>
      <c r="Z145" s="437"/>
      <c r="AA145" s="437"/>
      <c r="AB145" s="437"/>
      <c r="AC145" s="437"/>
      <c r="AD145" s="437"/>
      <c r="AE145" s="437"/>
      <c r="AF145" s="437"/>
      <c r="AG145" s="437"/>
      <c r="AH145" s="437"/>
      <c r="AI145" s="437"/>
      <c r="AJ145" s="437"/>
      <c r="AK145" s="437"/>
      <c r="AL145" s="437"/>
      <c r="AM145" s="437"/>
      <c r="AN145" s="437"/>
      <c r="AO145" s="437"/>
      <c r="AP145" s="437"/>
      <c r="AQ145" s="437"/>
      <c r="AR145" s="437"/>
      <c r="AS145" s="437"/>
      <c r="AT145" s="437"/>
      <c r="AU145" s="437"/>
      <c r="AV145" s="437"/>
      <c r="AW145" s="437"/>
      <c r="AX145" s="437"/>
      <c r="AY145" s="437"/>
      <c r="AZ145" s="437"/>
      <c r="BA145" s="437"/>
      <c r="BB145" s="437"/>
      <c r="BC145" s="437"/>
      <c r="BD145" s="437"/>
      <c r="BE145" s="437"/>
      <c r="BF145" s="437"/>
      <c r="BG145" s="437"/>
      <c r="BH145" s="437"/>
      <c r="BI145" s="437"/>
      <c r="BJ145" s="437"/>
      <c r="BK145" s="437"/>
      <c r="BL145" s="437"/>
      <c r="BM145" s="437"/>
      <c r="BN145" s="437"/>
      <c r="BO145" s="437"/>
      <c r="BP145" s="437"/>
      <c r="BQ145" s="437"/>
      <c r="BR145" s="437"/>
      <c r="BS145" s="437"/>
      <c r="BT145" s="437"/>
    </row>
    <row r="146" spans="1:72" ht="20.25" customHeight="1" x14ac:dyDescent="0.25">
      <c r="A146" s="76">
        <v>1700</v>
      </c>
      <c r="B146" s="435" t="s">
        <v>661</v>
      </c>
      <c r="C146" s="431" t="s">
        <v>662</v>
      </c>
      <c r="D146" s="426" t="s">
        <v>663</v>
      </c>
      <c r="E146" s="436" t="s">
        <v>664</v>
      </c>
      <c r="F146" s="527"/>
      <c r="G146" s="528"/>
      <c r="H146" s="528"/>
      <c r="I146" s="528"/>
      <c r="J146" s="528"/>
      <c r="K146" s="528"/>
      <c r="L146" s="528"/>
      <c r="M146" s="528"/>
      <c r="N146" s="528"/>
      <c r="O146" s="437"/>
      <c r="P146" s="437"/>
      <c r="Q146" s="437"/>
      <c r="R146" s="437"/>
      <c r="S146" s="437"/>
      <c r="T146" s="437"/>
      <c r="U146" s="437"/>
      <c r="V146" s="437"/>
      <c r="W146" s="437"/>
      <c r="X146" s="437"/>
      <c r="Y146" s="437"/>
      <c r="Z146" s="437"/>
      <c r="AA146" s="437"/>
      <c r="AB146" s="437"/>
      <c r="AC146" s="437"/>
      <c r="AD146" s="437"/>
      <c r="AE146" s="437"/>
      <c r="AF146" s="437"/>
      <c r="AG146" s="437"/>
      <c r="AH146" s="437"/>
      <c r="AI146" s="437"/>
      <c r="AJ146" s="437"/>
      <c r="AK146" s="437"/>
      <c r="AL146" s="437"/>
      <c r="AM146" s="437"/>
      <c r="AN146" s="437"/>
      <c r="AO146" s="437"/>
      <c r="AP146" s="437"/>
      <c r="AQ146" s="437"/>
      <c r="AR146" s="437"/>
      <c r="AS146" s="437"/>
      <c r="AT146" s="437"/>
      <c r="AU146" s="437"/>
      <c r="AV146" s="437"/>
      <c r="AW146" s="437"/>
      <c r="AX146" s="437"/>
      <c r="AY146" s="437"/>
      <c r="AZ146" s="437"/>
      <c r="BA146" s="437"/>
      <c r="BB146" s="437"/>
      <c r="BC146" s="437"/>
      <c r="BD146" s="437"/>
      <c r="BE146" s="437"/>
      <c r="BF146" s="437"/>
      <c r="BG146" s="437"/>
      <c r="BH146" s="437"/>
      <c r="BI146" s="437"/>
      <c r="BJ146" s="437"/>
      <c r="BK146" s="437"/>
      <c r="BL146" s="437"/>
      <c r="BM146" s="437"/>
      <c r="BN146" s="437"/>
      <c r="BO146" s="437"/>
      <c r="BP146" s="437"/>
      <c r="BQ146" s="437"/>
      <c r="BR146" s="437"/>
      <c r="BS146" s="437"/>
      <c r="BT146" s="437"/>
    </row>
    <row r="147" spans="1:72" ht="15" x14ac:dyDescent="0.25">
      <c r="A147" s="76">
        <v>1702</v>
      </c>
      <c r="B147" s="435" t="s">
        <v>665</v>
      </c>
      <c r="C147" s="446" t="s">
        <v>666</v>
      </c>
      <c r="D147" s="426" t="s">
        <v>667</v>
      </c>
      <c r="E147" s="436" t="s">
        <v>664</v>
      </c>
      <c r="F147" s="527"/>
      <c r="G147" s="528"/>
      <c r="H147" s="528"/>
      <c r="I147" s="528"/>
      <c r="J147" s="528"/>
      <c r="K147" s="528"/>
      <c r="L147" s="528"/>
      <c r="M147" s="528"/>
      <c r="N147" s="528"/>
      <c r="O147" s="437"/>
      <c r="P147" s="437"/>
      <c r="Q147" s="437"/>
      <c r="R147" s="437"/>
      <c r="S147" s="437"/>
      <c r="T147" s="437"/>
      <c r="U147" s="437"/>
      <c r="V147" s="437"/>
      <c r="W147" s="437"/>
      <c r="X147" s="437"/>
      <c r="Y147" s="437"/>
      <c r="Z147" s="437"/>
      <c r="AA147" s="437"/>
      <c r="AB147" s="437"/>
      <c r="AC147" s="437"/>
      <c r="AD147" s="437"/>
      <c r="AE147" s="437"/>
      <c r="AF147" s="437"/>
      <c r="AG147" s="437"/>
      <c r="AH147" s="437"/>
      <c r="AI147" s="437"/>
      <c r="AJ147" s="437"/>
      <c r="AK147" s="437"/>
      <c r="AL147" s="437"/>
      <c r="AM147" s="437"/>
      <c r="AN147" s="437"/>
      <c r="AO147" s="437"/>
      <c r="AP147" s="437"/>
      <c r="AQ147" s="437"/>
      <c r="AR147" s="437"/>
      <c r="AS147" s="437"/>
      <c r="AT147" s="437"/>
      <c r="AU147" s="437"/>
      <c r="AV147" s="437"/>
      <c r="AW147" s="437"/>
      <c r="AX147" s="437"/>
      <c r="AY147" s="437"/>
      <c r="AZ147" s="437"/>
      <c r="BA147" s="437"/>
      <c r="BB147" s="437"/>
      <c r="BC147" s="437"/>
      <c r="BD147" s="437"/>
      <c r="BE147" s="437"/>
      <c r="BF147" s="437"/>
      <c r="BG147" s="437"/>
      <c r="BH147" s="437"/>
      <c r="BI147" s="437"/>
      <c r="BJ147" s="437"/>
      <c r="BK147" s="437"/>
      <c r="BL147" s="437"/>
      <c r="BM147" s="437"/>
      <c r="BN147" s="437"/>
      <c r="BO147" s="437"/>
      <c r="BP147" s="437"/>
      <c r="BQ147" s="437"/>
      <c r="BR147" s="437"/>
      <c r="BS147" s="437"/>
      <c r="BT147" s="437"/>
    </row>
    <row r="148" spans="1:72" thickBot="1" x14ac:dyDescent="0.3">
      <c r="A148" s="447">
        <v>1704</v>
      </c>
      <c r="B148" s="448" t="s">
        <v>668</v>
      </c>
      <c r="C148" s="449" t="s">
        <v>847</v>
      </c>
      <c r="D148" s="450" t="s">
        <v>669</v>
      </c>
      <c r="E148" s="451" t="s">
        <v>664</v>
      </c>
      <c r="F148" s="527"/>
      <c r="G148" s="528"/>
      <c r="H148" s="528"/>
      <c r="I148" s="528"/>
      <c r="J148" s="528"/>
      <c r="K148" s="528"/>
      <c r="L148" s="528"/>
      <c r="M148" s="528"/>
      <c r="N148" s="528"/>
      <c r="O148" s="437"/>
      <c r="P148" s="437"/>
      <c r="Q148" s="437"/>
      <c r="R148" s="437"/>
      <c r="S148" s="437"/>
      <c r="T148" s="437"/>
      <c r="U148" s="437"/>
      <c r="V148" s="437"/>
      <c r="W148" s="437"/>
      <c r="X148" s="437"/>
      <c r="Y148" s="437"/>
      <c r="Z148" s="437"/>
      <c r="AA148" s="437"/>
      <c r="AB148" s="437"/>
      <c r="AC148" s="437"/>
      <c r="AD148" s="437"/>
      <c r="AE148" s="437"/>
      <c r="AF148" s="437"/>
      <c r="AG148" s="437"/>
      <c r="AH148" s="437"/>
      <c r="AI148" s="437"/>
      <c r="AJ148" s="437"/>
      <c r="AK148" s="437"/>
      <c r="AL148" s="437"/>
      <c r="AM148" s="437"/>
      <c r="AN148" s="437"/>
      <c r="AO148" s="437"/>
      <c r="AP148" s="437"/>
      <c r="AQ148" s="437"/>
      <c r="AR148" s="437"/>
      <c r="AS148" s="437"/>
      <c r="AT148" s="437"/>
      <c r="AU148" s="437"/>
      <c r="AV148" s="437"/>
      <c r="AW148" s="437"/>
      <c r="AX148" s="437"/>
      <c r="AY148" s="437"/>
      <c r="AZ148" s="437"/>
      <c r="BA148" s="437"/>
      <c r="BB148" s="437"/>
      <c r="BC148" s="437"/>
      <c r="BD148" s="437"/>
      <c r="BE148" s="437"/>
      <c r="BF148" s="437"/>
      <c r="BG148" s="437"/>
      <c r="BH148" s="437"/>
      <c r="BI148" s="437"/>
      <c r="BJ148" s="437"/>
      <c r="BK148" s="437"/>
      <c r="BL148" s="437"/>
      <c r="BM148" s="437"/>
      <c r="BN148" s="437"/>
      <c r="BO148" s="437"/>
      <c r="BP148" s="437"/>
      <c r="BQ148" s="437"/>
      <c r="BR148" s="437"/>
      <c r="BS148" s="437"/>
      <c r="BT148" s="437"/>
    </row>
    <row r="149" spans="1:72" s="82" customFormat="1" ht="17.25" customHeight="1" thickTop="1" x14ac:dyDescent="0.25">
      <c r="A149" s="80"/>
      <c r="B149" s="81"/>
      <c r="C149" s="452"/>
      <c r="D149" s="453"/>
      <c r="E149" s="452"/>
      <c r="F149" s="453"/>
      <c r="G149" s="453"/>
      <c r="H149" s="453"/>
      <c r="I149" s="453"/>
      <c r="J149" s="453"/>
      <c r="K149" s="453"/>
      <c r="L149" s="453"/>
      <c r="M149" s="453"/>
      <c r="N149" s="453"/>
      <c r="O149" s="454"/>
      <c r="P149" s="454"/>
      <c r="Q149" s="454"/>
      <c r="R149" s="454"/>
      <c r="S149" s="454"/>
      <c r="T149" s="454"/>
      <c r="U149" s="454"/>
      <c r="V149" s="454"/>
      <c r="W149" s="454"/>
      <c r="X149" s="454"/>
      <c r="Y149" s="454"/>
      <c r="Z149" s="454"/>
      <c r="AA149" s="454"/>
      <c r="AB149" s="454"/>
      <c r="AC149" s="454"/>
      <c r="AD149" s="454"/>
      <c r="AE149" s="454"/>
      <c r="AF149" s="454"/>
      <c r="AG149" s="454"/>
      <c r="AH149" s="454"/>
      <c r="AI149" s="454"/>
      <c r="AJ149" s="454"/>
      <c r="AK149" s="454"/>
      <c r="AL149" s="454"/>
      <c r="AM149" s="454"/>
      <c r="AN149" s="454"/>
      <c r="AO149" s="454"/>
      <c r="AP149" s="454"/>
      <c r="AQ149" s="454"/>
      <c r="AR149" s="454"/>
      <c r="AS149" s="454"/>
      <c r="AT149" s="454"/>
      <c r="AU149" s="454"/>
      <c r="AV149" s="454"/>
      <c r="AW149" s="454"/>
      <c r="AX149" s="454"/>
      <c r="AY149" s="454"/>
      <c r="AZ149" s="454"/>
      <c r="BA149" s="454"/>
      <c r="BB149" s="454"/>
      <c r="BC149" s="454"/>
      <c r="BD149" s="454"/>
      <c r="BE149" s="454"/>
      <c r="BF149" s="454"/>
      <c r="BG149" s="454"/>
      <c r="BH149" s="454"/>
      <c r="BI149" s="454"/>
      <c r="BJ149" s="454"/>
      <c r="BK149" s="454"/>
      <c r="BL149" s="454"/>
      <c r="BM149" s="454"/>
      <c r="BN149" s="454"/>
      <c r="BO149" s="454"/>
      <c r="BP149" s="454"/>
      <c r="BQ149" s="454"/>
      <c r="BR149" s="454"/>
      <c r="BS149" s="454"/>
      <c r="BT149" s="454"/>
    </row>
    <row r="150" spans="1:72" s="82" customFormat="1" ht="17.25" customHeight="1" x14ac:dyDescent="0.25">
      <c r="A150" s="80"/>
      <c r="B150" s="81"/>
      <c r="C150" s="452"/>
      <c r="D150" s="453"/>
      <c r="E150" s="452"/>
      <c r="F150" s="453"/>
      <c r="G150" s="453"/>
      <c r="H150" s="453"/>
      <c r="I150" s="453"/>
      <c r="J150" s="453"/>
      <c r="K150" s="453"/>
      <c r="L150" s="453"/>
      <c r="M150" s="453"/>
      <c r="N150" s="453"/>
      <c r="O150" s="454"/>
      <c r="P150" s="454"/>
      <c r="Q150" s="454"/>
      <c r="R150" s="454"/>
      <c r="S150" s="454"/>
      <c r="T150" s="454"/>
      <c r="U150" s="454"/>
      <c r="V150" s="454"/>
      <c r="W150" s="454"/>
      <c r="X150" s="454"/>
      <c r="Y150" s="454"/>
      <c r="Z150" s="454"/>
      <c r="AA150" s="454"/>
      <c r="AB150" s="454"/>
      <c r="AC150" s="454"/>
      <c r="AD150" s="454"/>
      <c r="AE150" s="454"/>
      <c r="AF150" s="454"/>
      <c r="AG150" s="454"/>
      <c r="AH150" s="454"/>
      <c r="AI150" s="454"/>
      <c r="AJ150" s="454"/>
      <c r="AK150" s="454"/>
      <c r="AL150" s="454"/>
      <c r="AM150" s="454"/>
      <c r="AN150" s="454"/>
      <c r="AO150" s="454"/>
      <c r="AP150" s="454"/>
      <c r="AQ150" s="454"/>
      <c r="AR150" s="454"/>
      <c r="AS150" s="454"/>
      <c r="AT150" s="454"/>
      <c r="AU150" s="454"/>
      <c r="AV150" s="454"/>
      <c r="AW150" s="454"/>
      <c r="AX150" s="454"/>
      <c r="AY150" s="454"/>
      <c r="AZ150" s="454"/>
      <c r="BA150" s="454"/>
      <c r="BB150" s="454"/>
      <c r="BC150" s="454"/>
      <c r="BD150" s="454"/>
      <c r="BE150" s="454"/>
      <c r="BF150" s="454"/>
      <c r="BG150" s="454"/>
      <c r="BH150" s="454"/>
      <c r="BI150" s="454"/>
      <c r="BJ150" s="454"/>
      <c r="BK150" s="454"/>
      <c r="BL150" s="454"/>
      <c r="BM150" s="454"/>
      <c r="BN150" s="454"/>
      <c r="BO150" s="454"/>
      <c r="BP150" s="454"/>
      <c r="BQ150" s="454"/>
      <c r="BR150" s="454"/>
      <c r="BS150" s="454"/>
      <c r="BT150" s="454"/>
    </row>
    <row r="151" spans="1:72" s="82" customFormat="1" ht="17.25" customHeight="1" x14ac:dyDescent="0.25">
      <c r="A151" s="80"/>
      <c r="B151" s="81"/>
      <c r="C151" s="452"/>
      <c r="D151" s="453"/>
      <c r="E151" s="452"/>
      <c r="F151" s="453"/>
      <c r="G151" s="453"/>
      <c r="H151" s="453"/>
      <c r="I151" s="453"/>
      <c r="J151" s="453"/>
      <c r="K151" s="453"/>
      <c r="L151" s="453"/>
      <c r="M151" s="453"/>
      <c r="N151" s="453"/>
      <c r="O151" s="454"/>
      <c r="P151" s="454"/>
      <c r="Q151" s="454"/>
      <c r="R151" s="454"/>
      <c r="S151" s="454"/>
      <c r="T151" s="454"/>
      <c r="U151" s="454"/>
      <c r="V151" s="454"/>
      <c r="W151" s="454"/>
      <c r="X151" s="454"/>
      <c r="Y151" s="454"/>
      <c r="Z151" s="454"/>
      <c r="AA151" s="454"/>
      <c r="AB151" s="454"/>
      <c r="AC151" s="454"/>
      <c r="AD151" s="454"/>
      <c r="AE151" s="454"/>
      <c r="AF151" s="454"/>
      <c r="AG151" s="454"/>
      <c r="AH151" s="454"/>
      <c r="AI151" s="454"/>
      <c r="AJ151" s="454"/>
      <c r="AK151" s="454"/>
      <c r="AL151" s="454"/>
      <c r="AM151" s="454"/>
      <c r="AN151" s="454"/>
      <c r="AO151" s="454"/>
      <c r="AP151" s="454"/>
      <c r="AQ151" s="454"/>
      <c r="AR151" s="454"/>
      <c r="AS151" s="454"/>
      <c r="AT151" s="454"/>
      <c r="AU151" s="454"/>
      <c r="AV151" s="454"/>
      <c r="AW151" s="454"/>
      <c r="AX151" s="454"/>
      <c r="AY151" s="454"/>
      <c r="AZ151" s="454"/>
      <c r="BA151" s="454"/>
      <c r="BB151" s="454"/>
      <c r="BC151" s="454"/>
      <c r="BD151" s="454"/>
      <c r="BE151" s="454"/>
      <c r="BF151" s="454"/>
      <c r="BG151" s="454"/>
      <c r="BH151" s="454"/>
      <c r="BI151" s="454"/>
      <c r="BJ151" s="454"/>
      <c r="BK151" s="454"/>
      <c r="BL151" s="454"/>
      <c r="BM151" s="454"/>
      <c r="BN151" s="454"/>
      <c r="BO151" s="454"/>
      <c r="BP151" s="454"/>
      <c r="BQ151" s="454"/>
      <c r="BR151" s="454"/>
      <c r="BS151" s="454"/>
      <c r="BT151" s="454"/>
    </row>
    <row r="152" spans="1:72" s="82" customFormat="1" ht="17.25" customHeight="1" x14ac:dyDescent="0.25">
      <c r="A152" s="80"/>
      <c r="B152" s="81"/>
      <c r="C152" s="452"/>
      <c r="D152" s="453"/>
      <c r="E152" s="452"/>
      <c r="F152" s="453"/>
      <c r="G152" s="453"/>
      <c r="H152" s="453"/>
      <c r="I152" s="453"/>
      <c r="J152" s="453"/>
      <c r="K152" s="453"/>
      <c r="L152" s="453"/>
      <c r="M152" s="453"/>
      <c r="N152" s="453"/>
      <c r="O152" s="454"/>
      <c r="P152" s="454"/>
      <c r="Q152" s="454"/>
      <c r="R152" s="454"/>
      <c r="S152" s="454"/>
      <c r="T152" s="454"/>
      <c r="U152" s="454"/>
      <c r="V152" s="454"/>
      <c r="W152" s="454"/>
      <c r="X152" s="454"/>
      <c r="Y152" s="454"/>
      <c r="Z152" s="454"/>
      <c r="AA152" s="454"/>
      <c r="AB152" s="454"/>
      <c r="AC152" s="454"/>
      <c r="AD152" s="454"/>
      <c r="AE152" s="454"/>
      <c r="AF152" s="454"/>
      <c r="AG152" s="454"/>
      <c r="AH152" s="454"/>
      <c r="AI152" s="454"/>
      <c r="AJ152" s="454"/>
      <c r="AK152" s="454"/>
      <c r="AL152" s="454"/>
      <c r="AM152" s="454"/>
      <c r="AN152" s="454"/>
      <c r="AO152" s="454"/>
      <c r="AP152" s="454"/>
      <c r="AQ152" s="454"/>
      <c r="AR152" s="454"/>
      <c r="AS152" s="454"/>
      <c r="AT152" s="454"/>
      <c r="AU152" s="454"/>
      <c r="AV152" s="454"/>
      <c r="AW152" s="454"/>
      <c r="AX152" s="454"/>
      <c r="AY152" s="454"/>
      <c r="AZ152" s="454"/>
      <c r="BA152" s="454"/>
      <c r="BB152" s="454"/>
      <c r="BC152" s="454"/>
      <c r="BD152" s="454"/>
      <c r="BE152" s="454"/>
      <c r="BF152" s="454"/>
      <c r="BG152" s="454"/>
      <c r="BH152" s="454"/>
      <c r="BI152" s="454"/>
      <c r="BJ152" s="454"/>
      <c r="BK152" s="454"/>
      <c r="BL152" s="454"/>
      <c r="BM152" s="454"/>
      <c r="BN152" s="454"/>
      <c r="BO152" s="454"/>
      <c r="BP152" s="454"/>
      <c r="BQ152" s="454"/>
      <c r="BR152" s="454"/>
      <c r="BS152" s="454"/>
      <c r="BT152" s="454"/>
    </row>
    <row r="153" spans="1:72" s="82" customFormat="1" ht="17.25" customHeight="1" x14ac:dyDescent="0.25">
      <c r="A153" s="80"/>
      <c r="B153" s="81"/>
      <c r="C153" s="452"/>
      <c r="D153" s="453"/>
      <c r="E153" s="452"/>
      <c r="F153" s="453"/>
      <c r="G153" s="453"/>
      <c r="H153" s="453"/>
      <c r="I153" s="453"/>
      <c r="J153" s="453"/>
      <c r="K153" s="453"/>
      <c r="L153" s="453"/>
      <c r="M153" s="453"/>
      <c r="N153" s="453"/>
      <c r="O153" s="454"/>
      <c r="P153" s="454"/>
      <c r="Q153" s="454"/>
      <c r="R153" s="454"/>
      <c r="S153" s="454"/>
      <c r="T153" s="454"/>
      <c r="U153" s="454"/>
      <c r="V153" s="454"/>
      <c r="W153" s="454"/>
      <c r="X153" s="454"/>
      <c r="Y153" s="454"/>
      <c r="Z153" s="454"/>
      <c r="AA153" s="454"/>
      <c r="AB153" s="454"/>
      <c r="AC153" s="454"/>
      <c r="AD153" s="454"/>
      <c r="AE153" s="454"/>
      <c r="AF153" s="454"/>
      <c r="AG153" s="454"/>
      <c r="AH153" s="454"/>
      <c r="AI153" s="454"/>
      <c r="AJ153" s="454"/>
      <c r="AK153" s="454"/>
      <c r="AL153" s="454"/>
      <c r="AM153" s="454"/>
      <c r="AN153" s="454"/>
      <c r="AO153" s="454"/>
      <c r="AP153" s="454"/>
      <c r="AQ153" s="454"/>
      <c r="AR153" s="454"/>
      <c r="AS153" s="454"/>
      <c r="AT153" s="454"/>
      <c r="AU153" s="454"/>
      <c r="AV153" s="454"/>
      <c r="AW153" s="454"/>
      <c r="AX153" s="454"/>
      <c r="AY153" s="454"/>
      <c r="AZ153" s="454"/>
      <c r="BA153" s="454"/>
      <c r="BB153" s="454"/>
      <c r="BC153" s="454"/>
      <c r="BD153" s="454"/>
      <c r="BE153" s="454"/>
      <c r="BF153" s="454"/>
      <c r="BG153" s="454"/>
      <c r="BH153" s="454"/>
      <c r="BI153" s="454"/>
      <c r="BJ153" s="454"/>
      <c r="BK153" s="454"/>
      <c r="BL153" s="454"/>
      <c r="BM153" s="454"/>
      <c r="BN153" s="454"/>
      <c r="BO153" s="454"/>
      <c r="BP153" s="454"/>
      <c r="BQ153" s="454"/>
      <c r="BR153" s="454"/>
      <c r="BS153" s="454"/>
      <c r="BT153" s="454"/>
    </row>
    <row r="154" spans="1:72" s="82" customFormat="1" ht="17.25" customHeight="1" x14ac:dyDescent="0.25">
      <c r="A154" s="80"/>
      <c r="B154" s="81"/>
      <c r="C154" s="452"/>
      <c r="D154" s="453"/>
      <c r="E154" s="452"/>
      <c r="F154" s="453"/>
      <c r="G154" s="453"/>
      <c r="H154" s="453"/>
      <c r="I154" s="453"/>
      <c r="J154" s="453"/>
      <c r="K154" s="453"/>
      <c r="L154" s="453"/>
      <c r="M154" s="453"/>
      <c r="N154" s="453"/>
      <c r="O154" s="454"/>
      <c r="P154" s="454"/>
      <c r="Q154" s="454"/>
      <c r="R154" s="454"/>
      <c r="S154" s="454"/>
      <c r="T154" s="454"/>
      <c r="U154" s="454"/>
      <c r="V154" s="454"/>
      <c r="W154" s="454"/>
      <c r="X154" s="454"/>
      <c r="Y154" s="454"/>
      <c r="Z154" s="454"/>
      <c r="AA154" s="454"/>
      <c r="AB154" s="454"/>
      <c r="AC154" s="454"/>
      <c r="AD154" s="454"/>
      <c r="AE154" s="454"/>
      <c r="AF154" s="454"/>
      <c r="AG154" s="454"/>
      <c r="AH154" s="454"/>
      <c r="AI154" s="454"/>
      <c r="AJ154" s="454"/>
      <c r="AK154" s="454"/>
      <c r="AL154" s="454"/>
      <c r="AM154" s="454"/>
      <c r="AN154" s="454"/>
      <c r="AO154" s="454"/>
      <c r="AP154" s="454"/>
      <c r="AQ154" s="454"/>
      <c r="AR154" s="454"/>
      <c r="AS154" s="454"/>
      <c r="AT154" s="454"/>
      <c r="AU154" s="454"/>
      <c r="AV154" s="454"/>
      <c r="AW154" s="454"/>
      <c r="AX154" s="454"/>
      <c r="AY154" s="454"/>
      <c r="AZ154" s="454"/>
      <c r="BA154" s="454"/>
      <c r="BB154" s="454"/>
      <c r="BC154" s="454"/>
      <c r="BD154" s="454"/>
      <c r="BE154" s="454"/>
      <c r="BF154" s="454"/>
      <c r="BG154" s="454"/>
      <c r="BH154" s="454"/>
      <c r="BI154" s="454"/>
      <c r="BJ154" s="454"/>
      <c r="BK154" s="454"/>
      <c r="BL154" s="454"/>
      <c r="BM154" s="454"/>
      <c r="BN154" s="454"/>
      <c r="BO154" s="454"/>
      <c r="BP154" s="454"/>
      <c r="BQ154" s="454"/>
      <c r="BR154" s="454"/>
      <c r="BS154" s="454"/>
      <c r="BT154" s="454"/>
    </row>
    <row r="155" spans="1:72" s="82" customFormat="1" ht="17.25" customHeight="1" x14ac:dyDescent="0.25">
      <c r="A155" s="80"/>
      <c r="B155" s="81"/>
      <c r="C155" s="455"/>
      <c r="D155" s="453"/>
      <c r="E155" s="452"/>
      <c r="F155" s="453"/>
      <c r="G155" s="453"/>
      <c r="H155" s="453"/>
      <c r="I155" s="453"/>
      <c r="J155" s="453"/>
      <c r="K155" s="453"/>
      <c r="L155" s="453"/>
      <c r="M155" s="453"/>
      <c r="N155" s="453"/>
      <c r="O155" s="454"/>
      <c r="P155" s="454"/>
      <c r="Q155" s="454"/>
      <c r="R155" s="454"/>
      <c r="S155" s="454"/>
      <c r="T155" s="454"/>
      <c r="U155" s="454"/>
      <c r="V155" s="454"/>
      <c r="W155" s="454"/>
      <c r="X155" s="454"/>
      <c r="Y155" s="454"/>
      <c r="Z155" s="454"/>
      <c r="AA155" s="454"/>
      <c r="AB155" s="454"/>
      <c r="AC155" s="454"/>
      <c r="AD155" s="454"/>
      <c r="AE155" s="454"/>
      <c r="AF155" s="454"/>
      <c r="AG155" s="454"/>
      <c r="AH155" s="454"/>
      <c r="AI155" s="454"/>
      <c r="AJ155" s="454"/>
      <c r="AK155" s="454"/>
      <c r="AL155" s="454"/>
      <c r="AM155" s="454"/>
      <c r="AN155" s="454"/>
      <c r="AO155" s="454"/>
      <c r="AP155" s="454"/>
      <c r="AQ155" s="454"/>
      <c r="AR155" s="454"/>
      <c r="AS155" s="454"/>
      <c r="AT155" s="454"/>
      <c r="AU155" s="454"/>
      <c r="AV155" s="454"/>
      <c r="AW155" s="454"/>
      <c r="AX155" s="454"/>
      <c r="AY155" s="454"/>
      <c r="AZ155" s="454"/>
      <c r="BA155" s="454"/>
      <c r="BB155" s="454"/>
      <c r="BC155" s="454"/>
      <c r="BD155" s="454"/>
      <c r="BE155" s="454"/>
      <c r="BF155" s="454"/>
      <c r="BG155" s="454"/>
      <c r="BH155" s="454"/>
      <c r="BI155" s="454"/>
      <c r="BJ155" s="454"/>
      <c r="BK155" s="454"/>
      <c r="BL155" s="454"/>
      <c r="BM155" s="454"/>
      <c r="BN155" s="454"/>
      <c r="BO155" s="454"/>
      <c r="BP155" s="454"/>
      <c r="BQ155" s="454"/>
      <c r="BR155" s="454"/>
      <c r="BS155" s="454"/>
      <c r="BT155" s="454"/>
    </row>
    <row r="156" spans="1:72" s="82" customFormat="1" ht="17.25" customHeight="1" x14ac:dyDescent="0.25">
      <c r="A156" s="80"/>
      <c r="B156" s="81"/>
      <c r="C156" s="452"/>
      <c r="D156" s="453"/>
      <c r="E156" s="452"/>
      <c r="F156" s="453"/>
      <c r="G156" s="453"/>
      <c r="H156" s="453"/>
      <c r="I156" s="453"/>
      <c r="J156" s="453"/>
      <c r="K156" s="453"/>
      <c r="L156" s="453"/>
      <c r="M156" s="453"/>
      <c r="N156" s="453"/>
      <c r="O156" s="454"/>
      <c r="P156" s="454"/>
      <c r="Q156" s="454"/>
      <c r="R156" s="454"/>
      <c r="S156" s="454"/>
      <c r="T156" s="454"/>
      <c r="U156" s="454"/>
      <c r="V156" s="454"/>
      <c r="W156" s="454"/>
      <c r="X156" s="454"/>
      <c r="Y156" s="454"/>
      <c r="Z156" s="454"/>
      <c r="AA156" s="454"/>
      <c r="AB156" s="454"/>
      <c r="AC156" s="454"/>
      <c r="AD156" s="454"/>
      <c r="AE156" s="454"/>
      <c r="AF156" s="454"/>
      <c r="AG156" s="454"/>
      <c r="AH156" s="454"/>
      <c r="AI156" s="454"/>
      <c r="AJ156" s="454"/>
      <c r="AK156" s="454"/>
      <c r="AL156" s="454"/>
      <c r="AM156" s="454"/>
      <c r="AN156" s="454"/>
      <c r="AO156" s="454"/>
      <c r="AP156" s="454"/>
      <c r="AQ156" s="454"/>
      <c r="AR156" s="454"/>
      <c r="AS156" s="454"/>
      <c r="AT156" s="454"/>
      <c r="AU156" s="454"/>
      <c r="AV156" s="454"/>
      <c r="AW156" s="454"/>
      <c r="AX156" s="454"/>
      <c r="AY156" s="454"/>
      <c r="AZ156" s="454"/>
      <c r="BA156" s="454"/>
      <c r="BB156" s="454"/>
      <c r="BC156" s="454"/>
      <c r="BD156" s="454"/>
      <c r="BE156" s="454"/>
      <c r="BF156" s="454"/>
      <c r="BG156" s="454"/>
      <c r="BH156" s="454"/>
      <c r="BI156" s="454"/>
      <c r="BJ156" s="454"/>
      <c r="BK156" s="454"/>
      <c r="BL156" s="454"/>
      <c r="BM156" s="454"/>
      <c r="BN156" s="454"/>
      <c r="BO156" s="454"/>
      <c r="BP156" s="454"/>
      <c r="BQ156" s="454"/>
      <c r="BR156" s="454"/>
      <c r="BS156" s="454"/>
      <c r="BT156" s="454"/>
    </row>
    <row r="157" spans="1:72" s="82" customFormat="1" ht="17.25" customHeight="1" x14ac:dyDescent="0.25">
      <c r="A157" s="80"/>
      <c r="B157" s="81"/>
      <c r="C157" s="452"/>
      <c r="D157" s="453"/>
      <c r="E157" s="452"/>
      <c r="F157" s="453"/>
      <c r="G157" s="453"/>
      <c r="H157" s="453"/>
      <c r="I157" s="453"/>
      <c r="J157" s="453"/>
      <c r="K157" s="453"/>
      <c r="L157" s="453"/>
      <c r="M157" s="453"/>
      <c r="N157" s="453"/>
      <c r="O157" s="454"/>
      <c r="P157" s="454"/>
      <c r="Q157" s="454"/>
      <c r="R157" s="454"/>
      <c r="S157" s="454"/>
      <c r="T157" s="454"/>
      <c r="U157" s="454"/>
      <c r="V157" s="454"/>
      <c r="W157" s="454"/>
      <c r="X157" s="454"/>
      <c r="Y157" s="454"/>
      <c r="Z157" s="454"/>
      <c r="AA157" s="454"/>
      <c r="AB157" s="454"/>
      <c r="AC157" s="454"/>
      <c r="AD157" s="454"/>
      <c r="AE157" s="454"/>
      <c r="AF157" s="454"/>
      <c r="AG157" s="454"/>
      <c r="AH157" s="454"/>
      <c r="AI157" s="454"/>
      <c r="AJ157" s="454"/>
      <c r="AK157" s="454"/>
      <c r="AL157" s="454"/>
      <c r="AM157" s="454"/>
      <c r="AN157" s="454"/>
      <c r="AO157" s="454"/>
      <c r="AP157" s="454"/>
      <c r="AQ157" s="454"/>
      <c r="AR157" s="454"/>
      <c r="AS157" s="454"/>
      <c r="AT157" s="454"/>
      <c r="AU157" s="454"/>
      <c r="AV157" s="454"/>
      <c r="AW157" s="454"/>
      <c r="AX157" s="454"/>
      <c r="AY157" s="454"/>
      <c r="AZ157" s="454"/>
      <c r="BA157" s="454"/>
      <c r="BB157" s="454"/>
      <c r="BC157" s="454"/>
      <c r="BD157" s="454"/>
      <c r="BE157" s="454"/>
      <c r="BF157" s="454"/>
      <c r="BG157" s="454"/>
      <c r="BH157" s="454"/>
      <c r="BI157" s="454"/>
      <c r="BJ157" s="454"/>
      <c r="BK157" s="454"/>
      <c r="BL157" s="454"/>
      <c r="BM157" s="454"/>
      <c r="BN157" s="454"/>
      <c r="BO157" s="454"/>
      <c r="BP157" s="454"/>
      <c r="BQ157" s="454"/>
      <c r="BR157" s="454"/>
      <c r="BS157" s="454"/>
      <c r="BT157" s="454"/>
    </row>
    <row r="158" spans="1:72" s="82" customFormat="1" ht="17.25" customHeight="1" x14ac:dyDescent="0.25">
      <c r="A158" s="80"/>
      <c r="B158" s="81"/>
      <c r="C158" s="452"/>
      <c r="D158" s="453"/>
      <c r="E158" s="452"/>
      <c r="F158" s="453"/>
      <c r="G158" s="453"/>
      <c r="H158" s="453"/>
      <c r="I158" s="453"/>
      <c r="J158" s="453"/>
      <c r="K158" s="453"/>
      <c r="L158" s="453"/>
      <c r="M158" s="453"/>
      <c r="N158" s="453"/>
      <c r="O158" s="454"/>
      <c r="P158" s="454"/>
      <c r="Q158" s="454"/>
      <c r="R158" s="454"/>
      <c r="S158" s="454"/>
      <c r="T158" s="454"/>
      <c r="U158" s="454"/>
      <c r="V158" s="454"/>
      <c r="W158" s="454"/>
      <c r="X158" s="454"/>
      <c r="Y158" s="454"/>
      <c r="Z158" s="454"/>
      <c r="AA158" s="454"/>
      <c r="AB158" s="454"/>
      <c r="AC158" s="454"/>
      <c r="AD158" s="454"/>
      <c r="AE158" s="454"/>
      <c r="AF158" s="454"/>
      <c r="AG158" s="454"/>
      <c r="AH158" s="454"/>
      <c r="AI158" s="454"/>
      <c r="AJ158" s="454"/>
      <c r="AK158" s="454"/>
      <c r="AL158" s="454"/>
      <c r="AM158" s="454"/>
      <c r="AN158" s="454"/>
      <c r="AO158" s="454"/>
      <c r="AP158" s="454"/>
      <c r="AQ158" s="454"/>
      <c r="AR158" s="454"/>
      <c r="AS158" s="454"/>
      <c r="AT158" s="454"/>
      <c r="AU158" s="454"/>
      <c r="AV158" s="454"/>
      <c r="AW158" s="454"/>
      <c r="AX158" s="454"/>
      <c r="AY158" s="454"/>
      <c r="AZ158" s="454"/>
      <c r="BA158" s="454"/>
      <c r="BB158" s="454"/>
      <c r="BC158" s="454"/>
      <c r="BD158" s="454"/>
      <c r="BE158" s="454"/>
      <c r="BF158" s="454"/>
      <c r="BG158" s="454"/>
      <c r="BH158" s="454"/>
      <c r="BI158" s="454"/>
      <c r="BJ158" s="454"/>
      <c r="BK158" s="454"/>
      <c r="BL158" s="454"/>
      <c r="BM158" s="454"/>
      <c r="BN158" s="454"/>
      <c r="BO158" s="454"/>
      <c r="BP158" s="454"/>
      <c r="BQ158" s="454"/>
      <c r="BR158" s="454"/>
      <c r="BS158" s="454"/>
      <c r="BT158" s="454"/>
    </row>
    <row r="159" spans="1:72" s="82" customFormat="1" ht="17.25" customHeight="1" x14ac:dyDescent="0.25">
      <c r="A159" s="80"/>
      <c r="B159" s="81"/>
      <c r="C159" s="452"/>
      <c r="D159" s="453"/>
      <c r="E159" s="452"/>
      <c r="F159" s="453"/>
      <c r="G159" s="453"/>
      <c r="H159" s="453"/>
      <c r="I159" s="453"/>
      <c r="J159" s="453"/>
      <c r="K159" s="453"/>
      <c r="L159" s="453"/>
      <c r="M159" s="453"/>
      <c r="N159" s="453"/>
      <c r="O159" s="454"/>
      <c r="P159" s="454"/>
      <c r="Q159" s="454"/>
      <c r="R159" s="454"/>
      <c r="S159" s="454"/>
      <c r="T159" s="454"/>
      <c r="U159" s="454"/>
      <c r="V159" s="454"/>
      <c r="W159" s="454"/>
      <c r="X159" s="454"/>
      <c r="Y159" s="454"/>
      <c r="Z159" s="454"/>
      <c r="AA159" s="454"/>
      <c r="AB159" s="454"/>
      <c r="AC159" s="454"/>
      <c r="AD159" s="454"/>
      <c r="AE159" s="454"/>
      <c r="AF159" s="454"/>
      <c r="AG159" s="454"/>
      <c r="AH159" s="454"/>
      <c r="AI159" s="454"/>
      <c r="AJ159" s="454"/>
      <c r="AK159" s="454"/>
      <c r="AL159" s="454"/>
      <c r="AM159" s="454"/>
      <c r="AN159" s="454"/>
      <c r="AO159" s="454"/>
      <c r="AP159" s="454"/>
      <c r="AQ159" s="454"/>
      <c r="AR159" s="454"/>
      <c r="AS159" s="454"/>
      <c r="AT159" s="454"/>
      <c r="AU159" s="454"/>
      <c r="AV159" s="454"/>
      <c r="AW159" s="454"/>
      <c r="AX159" s="454"/>
      <c r="AY159" s="454"/>
      <c r="AZ159" s="454"/>
      <c r="BA159" s="454"/>
      <c r="BB159" s="454"/>
      <c r="BC159" s="454"/>
      <c r="BD159" s="454"/>
      <c r="BE159" s="454"/>
      <c r="BF159" s="454"/>
      <c r="BG159" s="454"/>
      <c r="BH159" s="454"/>
      <c r="BI159" s="454"/>
      <c r="BJ159" s="454"/>
      <c r="BK159" s="454"/>
      <c r="BL159" s="454"/>
      <c r="BM159" s="454"/>
      <c r="BN159" s="454"/>
      <c r="BO159" s="454"/>
      <c r="BP159" s="454"/>
      <c r="BQ159" s="454"/>
      <c r="BR159" s="454"/>
      <c r="BS159" s="454"/>
      <c r="BT159" s="454"/>
    </row>
    <row r="160" spans="1:72" s="82" customFormat="1" ht="17.25" customHeight="1" x14ac:dyDescent="0.25">
      <c r="A160" s="80"/>
      <c r="B160" s="81"/>
      <c r="C160" s="452"/>
      <c r="D160" s="453"/>
      <c r="E160" s="452"/>
      <c r="F160" s="453"/>
      <c r="G160" s="453"/>
      <c r="H160" s="453"/>
      <c r="I160" s="453"/>
      <c r="J160" s="453"/>
      <c r="K160" s="453"/>
      <c r="L160" s="453"/>
      <c r="M160" s="453"/>
      <c r="N160" s="453"/>
      <c r="O160" s="454"/>
      <c r="P160" s="454"/>
      <c r="Q160" s="454"/>
      <c r="R160" s="454"/>
      <c r="S160" s="454"/>
      <c r="T160" s="454"/>
      <c r="U160" s="454"/>
      <c r="V160" s="454"/>
      <c r="W160" s="454"/>
      <c r="X160" s="454"/>
      <c r="Y160" s="454"/>
      <c r="Z160" s="454"/>
      <c r="AA160" s="454"/>
      <c r="AB160" s="454"/>
      <c r="AC160" s="454"/>
      <c r="AD160" s="454"/>
      <c r="AE160" s="454"/>
      <c r="AF160" s="454"/>
      <c r="AG160" s="454"/>
      <c r="AH160" s="454"/>
      <c r="AI160" s="454"/>
      <c r="AJ160" s="454"/>
      <c r="AK160" s="454"/>
      <c r="AL160" s="454"/>
      <c r="AM160" s="454"/>
      <c r="AN160" s="454"/>
      <c r="AO160" s="454"/>
      <c r="AP160" s="454"/>
      <c r="AQ160" s="454"/>
      <c r="AR160" s="454"/>
      <c r="AS160" s="454"/>
      <c r="AT160" s="454"/>
      <c r="AU160" s="454"/>
      <c r="AV160" s="454"/>
      <c r="AW160" s="454"/>
      <c r="AX160" s="454"/>
      <c r="AY160" s="454"/>
      <c r="AZ160" s="454"/>
      <c r="BA160" s="454"/>
      <c r="BB160" s="454"/>
      <c r="BC160" s="454"/>
      <c r="BD160" s="454"/>
      <c r="BE160" s="454"/>
      <c r="BF160" s="454"/>
      <c r="BG160" s="454"/>
      <c r="BH160" s="454"/>
      <c r="BI160" s="454"/>
      <c r="BJ160" s="454"/>
      <c r="BK160" s="454"/>
      <c r="BL160" s="454"/>
      <c r="BM160" s="454"/>
      <c r="BN160" s="454"/>
      <c r="BO160" s="454"/>
      <c r="BP160" s="454"/>
      <c r="BQ160" s="454"/>
      <c r="BR160" s="454"/>
      <c r="BS160" s="454"/>
      <c r="BT160" s="454"/>
    </row>
    <row r="161" spans="1:72" s="82" customFormat="1" ht="17.25" customHeight="1" x14ac:dyDescent="0.25">
      <c r="A161" s="80"/>
      <c r="B161" s="81"/>
      <c r="C161" s="452"/>
      <c r="D161" s="453"/>
      <c r="E161" s="452"/>
      <c r="F161" s="453"/>
      <c r="G161" s="453"/>
      <c r="H161" s="453"/>
      <c r="I161" s="453"/>
      <c r="J161" s="453"/>
      <c r="K161" s="453"/>
      <c r="L161" s="453"/>
      <c r="M161" s="453"/>
      <c r="N161" s="453"/>
      <c r="O161" s="454"/>
      <c r="P161" s="454"/>
      <c r="Q161" s="454"/>
      <c r="R161" s="454"/>
      <c r="S161" s="454"/>
      <c r="T161" s="454"/>
      <c r="U161" s="454"/>
      <c r="V161" s="454"/>
      <c r="W161" s="454"/>
      <c r="X161" s="454"/>
      <c r="Y161" s="454"/>
      <c r="Z161" s="454"/>
      <c r="AA161" s="454"/>
      <c r="AB161" s="454"/>
      <c r="AC161" s="454"/>
      <c r="AD161" s="454"/>
      <c r="AE161" s="454"/>
      <c r="AF161" s="454"/>
      <c r="AG161" s="454"/>
      <c r="AH161" s="454"/>
      <c r="AI161" s="454"/>
      <c r="AJ161" s="454"/>
      <c r="AK161" s="454"/>
      <c r="AL161" s="454"/>
      <c r="AM161" s="454"/>
      <c r="AN161" s="454"/>
      <c r="AO161" s="454"/>
      <c r="AP161" s="454"/>
      <c r="AQ161" s="454"/>
      <c r="AR161" s="454"/>
      <c r="AS161" s="454"/>
      <c r="AT161" s="454"/>
      <c r="AU161" s="454"/>
      <c r="AV161" s="454"/>
      <c r="AW161" s="454"/>
      <c r="AX161" s="454"/>
      <c r="AY161" s="454"/>
      <c r="AZ161" s="454"/>
      <c r="BA161" s="454"/>
      <c r="BB161" s="454"/>
      <c r="BC161" s="454"/>
      <c r="BD161" s="454"/>
      <c r="BE161" s="454"/>
      <c r="BF161" s="454"/>
      <c r="BG161" s="454"/>
      <c r="BH161" s="454"/>
      <c r="BI161" s="454"/>
      <c r="BJ161" s="454"/>
      <c r="BK161" s="454"/>
      <c r="BL161" s="454"/>
      <c r="BM161" s="454"/>
      <c r="BN161" s="454"/>
      <c r="BO161" s="454"/>
      <c r="BP161" s="454"/>
      <c r="BQ161" s="454"/>
      <c r="BR161" s="454"/>
      <c r="BS161" s="454"/>
      <c r="BT161" s="454"/>
    </row>
    <row r="162" spans="1:72" s="82" customFormat="1" ht="17.25" customHeight="1" x14ac:dyDescent="0.25">
      <c r="A162" s="80"/>
      <c r="B162" s="81"/>
      <c r="C162" s="452"/>
      <c r="D162" s="453"/>
      <c r="E162" s="452"/>
      <c r="F162" s="453"/>
      <c r="G162" s="453"/>
      <c r="H162" s="453"/>
      <c r="I162" s="453"/>
      <c r="J162" s="453"/>
      <c r="K162" s="453"/>
      <c r="L162" s="453"/>
      <c r="M162" s="453"/>
      <c r="N162" s="453"/>
      <c r="O162" s="454"/>
      <c r="P162" s="454"/>
      <c r="Q162" s="454"/>
      <c r="R162" s="454"/>
      <c r="S162" s="454"/>
      <c r="T162" s="454"/>
      <c r="U162" s="454"/>
      <c r="V162" s="454"/>
      <c r="W162" s="454"/>
      <c r="X162" s="454"/>
      <c r="Y162" s="454"/>
      <c r="Z162" s="454"/>
      <c r="AA162" s="454"/>
      <c r="AB162" s="454"/>
      <c r="AC162" s="454"/>
      <c r="AD162" s="454"/>
      <c r="AE162" s="454"/>
      <c r="AF162" s="454"/>
      <c r="AG162" s="454"/>
      <c r="AH162" s="454"/>
      <c r="AI162" s="454"/>
      <c r="AJ162" s="454"/>
      <c r="AK162" s="454"/>
      <c r="AL162" s="454"/>
      <c r="AM162" s="454"/>
      <c r="AN162" s="454"/>
      <c r="AO162" s="454"/>
      <c r="AP162" s="454"/>
      <c r="AQ162" s="454"/>
      <c r="AR162" s="454"/>
      <c r="AS162" s="454"/>
      <c r="AT162" s="454"/>
      <c r="AU162" s="454"/>
      <c r="AV162" s="454"/>
      <c r="AW162" s="454"/>
      <c r="AX162" s="454"/>
      <c r="AY162" s="454"/>
      <c r="AZ162" s="454"/>
      <c r="BA162" s="454"/>
      <c r="BB162" s="454"/>
      <c r="BC162" s="454"/>
      <c r="BD162" s="454"/>
      <c r="BE162" s="454"/>
      <c r="BF162" s="454"/>
      <c r="BG162" s="454"/>
      <c r="BH162" s="454"/>
      <c r="BI162" s="454"/>
      <c r="BJ162" s="454"/>
      <c r="BK162" s="454"/>
      <c r="BL162" s="454"/>
      <c r="BM162" s="454"/>
      <c r="BN162" s="454"/>
      <c r="BO162" s="454"/>
      <c r="BP162" s="454"/>
      <c r="BQ162" s="454"/>
      <c r="BR162" s="454"/>
      <c r="BS162" s="454"/>
      <c r="BT162" s="454"/>
    </row>
    <row r="163" spans="1:72" s="82" customFormat="1" ht="17.25" customHeight="1" x14ac:dyDescent="0.25">
      <c r="A163" s="80"/>
      <c r="B163" s="81"/>
      <c r="C163" s="452"/>
      <c r="D163" s="453"/>
      <c r="E163" s="452"/>
      <c r="F163" s="453"/>
      <c r="G163" s="453"/>
      <c r="H163" s="453"/>
      <c r="I163" s="453"/>
      <c r="J163" s="453"/>
      <c r="K163" s="453"/>
      <c r="L163" s="453"/>
      <c r="M163" s="453"/>
      <c r="N163" s="453"/>
      <c r="O163" s="454"/>
      <c r="P163" s="454"/>
      <c r="Q163" s="454"/>
      <c r="R163" s="454"/>
      <c r="S163" s="454"/>
      <c r="T163" s="454"/>
      <c r="U163" s="454"/>
      <c r="V163" s="454"/>
      <c r="W163" s="454"/>
      <c r="X163" s="454"/>
      <c r="Y163" s="454"/>
      <c r="Z163" s="454"/>
      <c r="AA163" s="454"/>
      <c r="AB163" s="454"/>
      <c r="AC163" s="454"/>
      <c r="AD163" s="454"/>
      <c r="AE163" s="454"/>
      <c r="AF163" s="454"/>
      <c r="AG163" s="454"/>
      <c r="AH163" s="454"/>
      <c r="AI163" s="454"/>
      <c r="AJ163" s="454"/>
      <c r="AK163" s="454"/>
      <c r="AL163" s="454"/>
      <c r="AM163" s="454"/>
      <c r="AN163" s="454"/>
      <c r="AO163" s="454"/>
      <c r="AP163" s="454"/>
      <c r="AQ163" s="454"/>
      <c r="AR163" s="454"/>
      <c r="AS163" s="454"/>
      <c r="AT163" s="454"/>
      <c r="AU163" s="454"/>
      <c r="AV163" s="454"/>
      <c r="AW163" s="454"/>
      <c r="AX163" s="454"/>
      <c r="AY163" s="454"/>
      <c r="AZ163" s="454"/>
      <c r="BA163" s="454"/>
      <c r="BB163" s="454"/>
      <c r="BC163" s="454"/>
      <c r="BD163" s="454"/>
      <c r="BE163" s="454"/>
      <c r="BF163" s="454"/>
      <c r="BG163" s="454"/>
      <c r="BH163" s="454"/>
      <c r="BI163" s="454"/>
      <c r="BJ163" s="454"/>
      <c r="BK163" s="454"/>
      <c r="BL163" s="454"/>
      <c r="BM163" s="454"/>
      <c r="BN163" s="454"/>
      <c r="BO163" s="454"/>
      <c r="BP163" s="454"/>
      <c r="BQ163" s="454"/>
      <c r="BR163" s="454"/>
      <c r="BS163" s="454"/>
      <c r="BT163" s="454"/>
    </row>
    <row r="164" spans="1:72" s="82" customFormat="1" ht="17.25" customHeight="1" x14ac:dyDescent="0.25">
      <c r="A164" s="80"/>
      <c r="B164" s="81"/>
      <c r="C164" s="452"/>
      <c r="D164" s="453"/>
      <c r="E164" s="452"/>
      <c r="F164" s="453"/>
      <c r="G164" s="453"/>
      <c r="H164" s="453"/>
      <c r="I164" s="453"/>
      <c r="J164" s="453"/>
      <c r="K164" s="453"/>
      <c r="L164" s="453"/>
      <c r="M164" s="453"/>
      <c r="N164" s="453"/>
      <c r="O164" s="454"/>
      <c r="P164" s="454"/>
      <c r="Q164" s="454"/>
      <c r="R164" s="454"/>
      <c r="S164" s="454"/>
      <c r="T164" s="454"/>
      <c r="U164" s="454"/>
      <c r="V164" s="454"/>
      <c r="W164" s="454"/>
      <c r="X164" s="454"/>
      <c r="Y164" s="454"/>
      <c r="Z164" s="454"/>
      <c r="AA164" s="454"/>
      <c r="AB164" s="454"/>
      <c r="AC164" s="454"/>
      <c r="AD164" s="454"/>
      <c r="AE164" s="454"/>
      <c r="AF164" s="454"/>
      <c r="AG164" s="454"/>
      <c r="AH164" s="454"/>
      <c r="AI164" s="454"/>
      <c r="AJ164" s="454"/>
      <c r="AK164" s="454"/>
      <c r="AL164" s="454"/>
      <c r="AM164" s="454"/>
      <c r="AN164" s="454"/>
      <c r="AO164" s="454"/>
      <c r="AP164" s="454"/>
      <c r="AQ164" s="454"/>
      <c r="AR164" s="454"/>
      <c r="AS164" s="454"/>
      <c r="AT164" s="454"/>
      <c r="AU164" s="454"/>
      <c r="AV164" s="454"/>
      <c r="AW164" s="454"/>
      <c r="AX164" s="454"/>
      <c r="AY164" s="454"/>
      <c r="AZ164" s="454"/>
      <c r="BA164" s="454"/>
      <c r="BB164" s="454"/>
      <c r="BC164" s="454"/>
      <c r="BD164" s="454"/>
      <c r="BE164" s="454"/>
      <c r="BF164" s="454"/>
      <c r="BG164" s="454"/>
      <c r="BH164" s="454"/>
      <c r="BI164" s="454"/>
      <c r="BJ164" s="454"/>
      <c r="BK164" s="454"/>
      <c r="BL164" s="454"/>
      <c r="BM164" s="454"/>
      <c r="BN164" s="454"/>
      <c r="BO164" s="454"/>
      <c r="BP164" s="454"/>
      <c r="BQ164" s="454"/>
      <c r="BR164" s="454"/>
      <c r="BS164" s="454"/>
      <c r="BT164" s="454"/>
    </row>
    <row r="165" spans="1:72" s="82" customFormat="1" ht="17.25" customHeight="1" x14ac:dyDescent="0.25">
      <c r="A165" s="80"/>
      <c r="B165" s="81"/>
      <c r="C165" s="452"/>
      <c r="D165" s="453"/>
      <c r="E165" s="452"/>
      <c r="F165" s="453"/>
      <c r="G165" s="453"/>
      <c r="H165" s="453"/>
      <c r="I165" s="453"/>
      <c r="J165" s="453"/>
      <c r="K165" s="453"/>
      <c r="L165" s="453"/>
      <c r="M165" s="453"/>
      <c r="N165" s="453"/>
      <c r="O165" s="454"/>
      <c r="P165" s="454"/>
      <c r="Q165" s="454"/>
      <c r="R165" s="454"/>
      <c r="S165" s="454"/>
      <c r="T165" s="454"/>
      <c r="U165" s="454"/>
      <c r="V165" s="454"/>
      <c r="W165" s="454"/>
      <c r="X165" s="454"/>
      <c r="Y165" s="454"/>
      <c r="Z165" s="454"/>
      <c r="AA165" s="454"/>
      <c r="AB165" s="454"/>
      <c r="AC165" s="454"/>
      <c r="AD165" s="454"/>
      <c r="AE165" s="454"/>
      <c r="AF165" s="454"/>
      <c r="AG165" s="454"/>
      <c r="AH165" s="454"/>
      <c r="AI165" s="454"/>
      <c r="AJ165" s="454"/>
      <c r="AK165" s="454"/>
      <c r="AL165" s="454"/>
      <c r="AM165" s="454"/>
      <c r="AN165" s="454"/>
      <c r="AO165" s="454"/>
      <c r="AP165" s="454"/>
      <c r="AQ165" s="454"/>
      <c r="AR165" s="454"/>
      <c r="AS165" s="454"/>
      <c r="AT165" s="454"/>
      <c r="AU165" s="454"/>
      <c r="AV165" s="454"/>
      <c r="AW165" s="454"/>
      <c r="AX165" s="454"/>
      <c r="AY165" s="454"/>
      <c r="AZ165" s="454"/>
      <c r="BA165" s="454"/>
      <c r="BB165" s="454"/>
      <c r="BC165" s="454"/>
      <c r="BD165" s="454"/>
      <c r="BE165" s="454"/>
      <c r="BF165" s="454"/>
      <c r="BG165" s="454"/>
      <c r="BH165" s="454"/>
      <c r="BI165" s="454"/>
      <c r="BJ165" s="454"/>
      <c r="BK165" s="454"/>
      <c r="BL165" s="454"/>
      <c r="BM165" s="454"/>
      <c r="BN165" s="454"/>
      <c r="BO165" s="454"/>
      <c r="BP165" s="454"/>
      <c r="BQ165" s="454"/>
      <c r="BR165" s="454"/>
      <c r="BS165" s="454"/>
      <c r="BT165" s="454"/>
    </row>
    <row r="166" spans="1:72" s="82" customFormat="1" ht="17.25" customHeight="1" x14ac:dyDescent="0.25">
      <c r="A166" s="80"/>
      <c r="B166" s="81"/>
      <c r="C166" s="452"/>
      <c r="D166" s="453"/>
      <c r="E166" s="452"/>
      <c r="F166" s="453"/>
      <c r="G166" s="453"/>
      <c r="H166" s="453"/>
      <c r="I166" s="453"/>
      <c r="J166" s="453"/>
      <c r="K166" s="453"/>
      <c r="L166" s="453"/>
      <c r="M166" s="453"/>
      <c r="N166" s="453"/>
      <c r="O166" s="454"/>
      <c r="P166" s="454"/>
      <c r="Q166" s="454"/>
      <c r="R166" s="454"/>
      <c r="S166" s="454"/>
      <c r="T166" s="454"/>
      <c r="U166" s="454"/>
      <c r="V166" s="454"/>
      <c r="W166" s="454"/>
      <c r="X166" s="454"/>
      <c r="Y166" s="454"/>
      <c r="Z166" s="454"/>
      <c r="AA166" s="454"/>
      <c r="AB166" s="454"/>
      <c r="AC166" s="454"/>
      <c r="AD166" s="454"/>
      <c r="AE166" s="454"/>
      <c r="AF166" s="454"/>
      <c r="AG166" s="454"/>
      <c r="AH166" s="454"/>
      <c r="AI166" s="454"/>
      <c r="AJ166" s="454"/>
      <c r="AK166" s="454"/>
      <c r="AL166" s="454"/>
      <c r="AM166" s="454"/>
      <c r="AN166" s="454"/>
      <c r="AO166" s="454"/>
      <c r="AP166" s="454"/>
      <c r="AQ166" s="454"/>
      <c r="AR166" s="454"/>
      <c r="AS166" s="454"/>
      <c r="AT166" s="454"/>
      <c r="AU166" s="454"/>
      <c r="AV166" s="454"/>
      <c r="AW166" s="454"/>
      <c r="AX166" s="454"/>
      <c r="AY166" s="454"/>
      <c r="AZ166" s="454"/>
      <c r="BA166" s="454"/>
      <c r="BB166" s="454"/>
      <c r="BC166" s="454"/>
      <c r="BD166" s="454"/>
      <c r="BE166" s="454"/>
      <c r="BF166" s="454"/>
      <c r="BG166" s="454"/>
      <c r="BH166" s="454"/>
      <c r="BI166" s="454"/>
      <c r="BJ166" s="454"/>
      <c r="BK166" s="454"/>
      <c r="BL166" s="454"/>
      <c r="BM166" s="454"/>
      <c r="BN166" s="454"/>
      <c r="BO166" s="454"/>
      <c r="BP166" s="454"/>
      <c r="BQ166" s="454"/>
      <c r="BR166" s="454"/>
      <c r="BS166" s="454"/>
      <c r="BT166" s="454"/>
    </row>
    <row r="167" spans="1:72" s="82" customFormat="1" ht="17.25" customHeight="1" x14ac:dyDescent="0.25">
      <c r="A167" s="80"/>
      <c r="B167" s="81"/>
      <c r="C167" s="452"/>
      <c r="D167" s="453"/>
      <c r="E167" s="452"/>
      <c r="F167" s="453"/>
      <c r="G167" s="453"/>
      <c r="H167" s="453"/>
      <c r="I167" s="453"/>
      <c r="J167" s="453"/>
      <c r="K167" s="453"/>
      <c r="L167" s="453"/>
      <c r="M167" s="453"/>
      <c r="N167" s="453"/>
      <c r="O167" s="454"/>
      <c r="P167" s="454"/>
      <c r="Q167" s="454"/>
      <c r="R167" s="454"/>
      <c r="S167" s="454"/>
      <c r="T167" s="454"/>
      <c r="U167" s="454"/>
      <c r="V167" s="454"/>
      <c r="W167" s="454"/>
      <c r="X167" s="454"/>
      <c r="Y167" s="454"/>
      <c r="Z167" s="454"/>
      <c r="AA167" s="454"/>
      <c r="AB167" s="454"/>
      <c r="AC167" s="454"/>
      <c r="AD167" s="454"/>
      <c r="AE167" s="454"/>
      <c r="AF167" s="454"/>
      <c r="AG167" s="454"/>
      <c r="AH167" s="454"/>
      <c r="AI167" s="454"/>
      <c r="AJ167" s="454"/>
      <c r="AK167" s="454"/>
      <c r="AL167" s="454"/>
      <c r="AM167" s="454"/>
      <c r="AN167" s="454"/>
      <c r="AO167" s="454"/>
      <c r="AP167" s="454"/>
      <c r="AQ167" s="454"/>
      <c r="AR167" s="454"/>
      <c r="AS167" s="454"/>
      <c r="AT167" s="454"/>
      <c r="AU167" s="454"/>
      <c r="AV167" s="454"/>
      <c r="AW167" s="454"/>
      <c r="AX167" s="454"/>
      <c r="AY167" s="454"/>
      <c r="AZ167" s="454"/>
      <c r="BA167" s="454"/>
      <c r="BB167" s="454"/>
      <c r="BC167" s="454"/>
      <c r="BD167" s="454"/>
      <c r="BE167" s="454"/>
      <c r="BF167" s="454"/>
      <c r="BG167" s="454"/>
      <c r="BH167" s="454"/>
      <c r="BI167" s="454"/>
      <c r="BJ167" s="454"/>
      <c r="BK167" s="454"/>
      <c r="BL167" s="454"/>
      <c r="BM167" s="454"/>
      <c r="BN167" s="454"/>
      <c r="BO167" s="454"/>
      <c r="BP167" s="454"/>
      <c r="BQ167" s="454"/>
      <c r="BR167" s="454"/>
      <c r="BS167" s="454"/>
      <c r="BT167" s="454"/>
    </row>
    <row r="168" spans="1:72" s="82" customFormat="1" ht="17.25" customHeight="1" x14ac:dyDescent="0.25">
      <c r="A168" s="80"/>
      <c r="B168" s="81"/>
      <c r="C168" s="452"/>
      <c r="D168" s="453"/>
      <c r="E168" s="452"/>
      <c r="F168" s="453"/>
      <c r="G168" s="453"/>
      <c r="H168" s="453"/>
      <c r="I168" s="453"/>
      <c r="J168" s="453"/>
      <c r="K168" s="453"/>
      <c r="L168" s="453"/>
      <c r="M168" s="453"/>
      <c r="N168" s="453"/>
      <c r="O168" s="454"/>
      <c r="P168" s="454"/>
      <c r="Q168" s="454"/>
      <c r="R168" s="454"/>
      <c r="S168" s="454"/>
      <c r="T168" s="454"/>
      <c r="U168" s="454"/>
      <c r="V168" s="454"/>
      <c r="W168" s="454"/>
      <c r="X168" s="454"/>
      <c r="Y168" s="454"/>
      <c r="Z168" s="454"/>
      <c r="AA168" s="454"/>
      <c r="AB168" s="454"/>
      <c r="AC168" s="454"/>
      <c r="AD168" s="454"/>
      <c r="AE168" s="454"/>
      <c r="AF168" s="454"/>
      <c r="AG168" s="454"/>
      <c r="AH168" s="454"/>
      <c r="AI168" s="454"/>
      <c r="AJ168" s="454"/>
      <c r="AK168" s="454"/>
      <c r="AL168" s="454"/>
      <c r="AM168" s="454"/>
      <c r="AN168" s="454"/>
      <c r="AO168" s="454"/>
      <c r="AP168" s="454"/>
      <c r="AQ168" s="454"/>
      <c r="AR168" s="454"/>
      <c r="AS168" s="454"/>
      <c r="AT168" s="454"/>
      <c r="AU168" s="454"/>
      <c r="AV168" s="454"/>
      <c r="AW168" s="454"/>
      <c r="AX168" s="454"/>
      <c r="AY168" s="454"/>
      <c r="AZ168" s="454"/>
      <c r="BA168" s="454"/>
      <c r="BB168" s="454"/>
      <c r="BC168" s="454"/>
      <c r="BD168" s="454"/>
      <c r="BE168" s="454"/>
      <c r="BF168" s="454"/>
      <c r="BG168" s="454"/>
      <c r="BH168" s="454"/>
      <c r="BI168" s="454"/>
      <c r="BJ168" s="454"/>
      <c r="BK168" s="454"/>
      <c r="BL168" s="454"/>
      <c r="BM168" s="454"/>
      <c r="BN168" s="454"/>
      <c r="BO168" s="454"/>
      <c r="BP168" s="454"/>
      <c r="BQ168" s="454"/>
      <c r="BR168" s="454"/>
      <c r="BS168" s="454"/>
      <c r="BT168" s="454"/>
    </row>
    <row r="169" spans="1:72" s="82" customFormat="1" ht="17.25" customHeight="1" x14ac:dyDescent="0.25">
      <c r="A169" s="80"/>
      <c r="B169" s="81"/>
      <c r="C169" s="452"/>
      <c r="D169" s="453"/>
      <c r="E169" s="452"/>
      <c r="F169" s="453"/>
      <c r="G169" s="453"/>
      <c r="H169" s="453"/>
      <c r="I169" s="453"/>
      <c r="J169" s="453"/>
      <c r="K169" s="453"/>
      <c r="L169" s="453"/>
      <c r="M169" s="453"/>
      <c r="N169" s="453"/>
      <c r="O169" s="454"/>
      <c r="P169" s="454"/>
      <c r="Q169" s="454"/>
      <c r="R169" s="454"/>
      <c r="S169" s="454"/>
      <c r="T169" s="454"/>
      <c r="U169" s="454"/>
      <c r="V169" s="454"/>
      <c r="W169" s="454"/>
      <c r="X169" s="454"/>
      <c r="Y169" s="454"/>
      <c r="Z169" s="454"/>
      <c r="AA169" s="454"/>
      <c r="AB169" s="454"/>
      <c r="AC169" s="454"/>
      <c r="AD169" s="454"/>
      <c r="AE169" s="454"/>
      <c r="AF169" s="454"/>
      <c r="AG169" s="454"/>
      <c r="AH169" s="454"/>
      <c r="AI169" s="454"/>
      <c r="AJ169" s="454"/>
      <c r="AK169" s="454"/>
      <c r="AL169" s="454"/>
      <c r="AM169" s="454"/>
      <c r="AN169" s="454"/>
      <c r="AO169" s="454"/>
      <c r="AP169" s="454"/>
      <c r="AQ169" s="454"/>
      <c r="AR169" s="454"/>
      <c r="AS169" s="454"/>
      <c r="AT169" s="454"/>
      <c r="AU169" s="454"/>
      <c r="AV169" s="454"/>
      <c r="AW169" s="454"/>
      <c r="AX169" s="454"/>
      <c r="AY169" s="454"/>
      <c r="AZ169" s="454"/>
      <c r="BA169" s="454"/>
      <c r="BB169" s="454"/>
      <c r="BC169" s="454"/>
      <c r="BD169" s="454"/>
      <c r="BE169" s="454"/>
      <c r="BF169" s="454"/>
      <c r="BG169" s="454"/>
      <c r="BH169" s="454"/>
      <c r="BI169" s="454"/>
      <c r="BJ169" s="454"/>
      <c r="BK169" s="454"/>
      <c r="BL169" s="454"/>
      <c r="BM169" s="454"/>
      <c r="BN169" s="454"/>
      <c r="BO169" s="454"/>
      <c r="BP169" s="454"/>
      <c r="BQ169" s="454"/>
      <c r="BR169" s="454"/>
      <c r="BS169" s="454"/>
      <c r="BT169" s="454"/>
    </row>
    <row r="170" spans="1:72" s="82" customFormat="1" ht="17.25" customHeight="1" x14ac:dyDescent="0.25">
      <c r="A170" s="80"/>
      <c r="B170" s="81"/>
      <c r="C170" s="452"/>
      <c r="D170" s="453"/>
      <c r="E170" s="452"/>
      <c r="F170" s="453"/>
      <c r="G170" s="453"/>
      <c r="H170" s="453"/>
      <c r="I170" s="453"/>
      <c r="J170" s="453"/>
      <c r="K170" s="453"/>
      <c r="L170" s="453"/>
      <c r="M170" s="453"/>
      <c r="N170" s="453"/>
      <c r="O170" s="454"/>
      <c r="P170" s="454"/>
      <c r="Q170" s="454"/>
      <c r="R170" s="454"/>
      <c r="S170" s="454"/>
      <c r="T170" s="454"/>
      <c r="U170" s="454"/>
      <c r="V170" s="454"/>
      <c r="W170" s="454"/>
      <c r="X170" s="454"/>
      <c r="Y170" s="454"/>
      <c r="Z170" s="454"/>
      <c r="AA170" s="454"/>
      <c r="AB170" s="454"/>
      <c r="AC170" s="454"/>
      <c r="AD170" s="454"/>
      <c r="AE170" s="454"/>
      <c r="AF170" s="454"/>
      <c r="AG170" s="454"/>
      <c r="AH170" s="454"/>
      <c r="AI170" s="454"/>
      <c r="AJ170" s="454"/>
      <c r="AK170" s="454"/>
      <c r="AL170" s="454"/>
      <c r="AM170" s="454"/>
      <c r="AN170" s="454"/>
      <c r="AO170" s="454"/>
      <c r="AP170" s="454"/>
      <c r="AQ170" s="454"/>
      <c r="AR170" s="454"/>
      <c r="AS170" s="454"/>
      <c r="AT170" s="454"/>
      <c r="AU170" s="454"/>
      <c r="AV170" s="454"/>
      <c r="AW170" s="454"/>
      <c r="AX170" s="454"/>
      <c r="AY170" s="454"/>
      <c r="AZ170" s="454"/>
      <c r="BA170" s="454"/>
      <c r="BB170" s="454"/>
      <c r="BC170" s="454"/>
      <c r="BD170" s="454"/>
      <c r="BE170" s="454"/>
      <c r="BF170" s="454"/>
      <c r="BG170" s="454"/>
      <c r="BH170" s="454"/>
      <c r="BI170" s="454"/>
      <c r="BJ170" s="454"/>
      <c r="BK170" s="454"/>
      <c r="BL170" s="454"/>
      <c r="BM170" s="454"/>
      <c r="BN170" s="454"/>
      <c r="BO170" s="454"/>
      <c r="BP170" s="454"/>
      <c r="BQ170" s="454"/>
      <c r="BR170" s="454"/>
      <c r="BS170" s="454"/>
      <c r="BT170" s="454"/>
    </row>
    <row r="171" spans="1:72" s="82" customFormat="1" ht="17.25" customHeight="1" x14ac:dyDescent="0.25">
      <c r="A171" s="80"/>
      <c r="B171" s="81"/>
      <c r="C171" s="452"/>
      <c r="D171" s="453"/>
      <c r="E171" s="452"/>
      <c r="F171" s="453"/>
      <c r="G171" s="453"/>
      <c r="H171" s="453"/>
      <c r="I171" s="453"/>
      <c r="J171" s="453"/>
      <c r="K171" s="453"/>
      <c r="L171" s="453"/>
      <c r="M171" s="453"/>
      <c r="N171" s="453"/>
      <c r="O171" s="454"/>
      <c r="P171" s="454"/>
      <c r="Q171" s="454"/>
      <c r="R171" s="454"/>
      <c r="S171" s="454"/>
      <c r="T171" s="454"/>
      <c r="U171" s="454"/>
      <c r="V171" s="454"/>
      <c r="W171" s="454"/>
      <c r="X171" s="454"/>
      <c r="Y171" s="454"/>
      <c r="Z171" s="454"/>
      <c r="AA171" s="454"/>
      <c r="AB171" s="454"/>
      <c r="AC171" s="454"/>
      <c r="AD171" s="454"/>
      <c r="AE171" s="454"/>
      <c r="AF171" s="454"/>
      <c r="AG171" s="454"/>
      <c r="AH171" s="454"/>
      <c r="AI171" s="454"/>
      <c r="AJ171" s="454"/>
      <c r="AK171" s="454"/>
      <c r="AL171" s="454"/>
      <c r="AM171" s="454"/>
      <c r="AN171" s="454"/>
      <c r="AO171" s="454"/>
      <c r="AP171" s="454"/>
      <c r="AQ171" s="454"/>
      <c r="AR171" s="454"/>
      <c r="AS171" s="454"/>
      <c r="AT171" s="454"/>
      <c r="AU171" s="454"/>
      <c r="AV171" s="454"/>
      <c r="AW171" s="454"/>
      <c r="AX171" s="454"/>
      <c r="AY171" s="454"/>
      <c r="AZ171" s="454"/>
      <c r="BA171" s="454"/>
      <c r="BB171" s="454"/>
      <c r="BC171" s="454"/>
      <c r="BD171" s="454"/>
      <c r="BE171" s="454"/>
      <c r="BF171" s="454"/>
      <c r="BG171" s="454"/>
      <c r="BH171" s="454"/>
      <c r="BI171" s="454"/>
      <c r="BJ171" s="454"/>
      <c r="BK171" s="454"/>
      <c r="BL171" s="454"/>
      <c r="BM171" s="454"/>
      <c r="BN171" s="454"/>
      <c r="BO171" s="454"/>
      <c r="BP171" s="454"/>
      <c r="BQ171" s="454"/>
      <c r="BR171" s="454"/>
      <c r="BS171" s="454"/>
      <c r="BT171" s="454"/>
    </row>
    <row r="172" spans="1:72" s="82" customFormat="1" ht="17.25" customHeight="1" x14ac:dyDescent="0.25">
      <c r="A172" s="80"/>
      <c r="B172" s="81"/>
      <c r="C172" s="452"/>
      <c r="D172" s="453"/>
      <c r="E172" s="452"/>
      <c r="F172" s="453"/>
      <c r="G172" s="453"/>
      <c r="H172" s="453"/>
      <c r="I172" s="453"/>
      <c r="J172" s="453"/>
      <c r="K172" s="453"/>
      <c r="L172" s="453"/>
      <c r="M172" s="453"/>
      <c r="N172" s="453"/>
      <c r="O172" s="454"/>
      <c r="P172" s="454"/>
      <c r="Q172" s="454"/>
      <c r="R172" s="454"/>
      <c r="S172" s="454"/>
      <c r="T172" s="454"/>
      <c r="U172" s="454"/>
      <c r="V172" s="454"/>
      <c r="W172" s="454"/>
      <c r="X172" s="454"/>
      <c r="Y172" s="454"/>
      <c r="Z172" s="454"/>
      <c r="AA172" s="454"/>
      <c r="AB172" s="454"/>
      <c r="AC172" s="454"/>
      <c r="AD172" s="454"/>
      <c r="AE172" s="454"/>
      <c r="AF172" s="454"/>
      <c r="AG172" s="454"/>
      <c r="AH172" s="454"/>
      <c r="AI172" s="454"/>
      <c r="AJ172" s="454"/>
      <c r="AK172" s="454"/>
      <c r="AL172" s="454"/>
      <c r="AM172" s="454"/>
      <c r="AN172" s="454"/>
      <c r="AO172" s="454"/>
      <c r="AP172" s="454"/>
      <c r="AQ172" s="454"/>
      <c r="AR172" s="454"/>
      <c r="AS172" s="454"/>
      <c r="AT172" s="454"/>
      <c r="AU172" s="454"/>
      <c r="AV172" s="454"/>
      <c r="AW172" s="454"/>
      <c r="AX172" s="454"/>
      <c r="AY172" s="454"/>
      <c r="AZ172" s="454"/>
      <c r="BA172" s="454"/>
      <c r="BB172" s="454"/>
      <c r="BC172" s="454"/>
      <c r="BD172" s="454"/>
      <c r="BE172" s="454"/>
      <c r="BF172" s="454"/>
      <c r="BG172" s="454"/>
      <c r="BH172" s="454"/>
      <c r="BI172" s="454"/>
      <c r="BJ172" s="454"/>
      <c r="BK172" s="454"/>
      <c r="BL172" s="454"/>
      <c r="BM172" s="454"/>
      <c r="BN172" s="454"/>
      <c r="BO172" s="454"/>
      <c r="BP172" s="454"/>
      <c r="BQ172" s="454"/>
      <c r="BR172" s="454"/>
      <c r="BS172" s="454"/>
      <c r="BT172" s="454"/>
    </row>
    <row r="173" spans="1:72" s="82" customFormat="1" ht="17.25" customHeight="1" x14ac:dyDescent="0.25">
      <c r="A173" s="80"/>
      <c r="B173" s="81"/>
      <c r="C173" s="452"/>
      <c r="D173" s="453"/>
      <c r="E173" s="452"/>
      <c r="F173" s="453"/>
      <c r="G173" s="453"/>
      <c r="H173" s="453"/>
      <c r="I173" s="453"/>
      <c r="J173" s="453"/>
      <c r="K173" s="453"/>
      <c r="L173" s="453"/>
      <c r="M173" s="453"/>
      <c r="N173" s="453"/>
      <c r="O173" s="454"/>
      <c r="P173" s="454"/>
      <c r="Q173" s="454"/>
      <c r="R173" s="454"/>
      <c r="S173" s="454"/>
      <c r="T173" s="454"/>
      <c r="U173" s="454"/>
      <c r="V173" s="454"/>
      <c r="W173" s="454"/>
      <c r="X173" s="454"/>
      <c r="Y173" s="454"/>
      <c r="Z173" s="454"/>
      <c r="AA173" s="454"/>
      <c r="AB173" s="454"/>
      <c r="AC173" s="454"/>
      <c r="AD173" s="454"/>
      <c r="AE173" s="454"/>
      <c r="AF173" s="454"/>
      <c r="AG173" s="454"/>
      <c r="AH173" s="454"/>
      <c r="AI173" s="454"/>
      <c r="AJ173" s="454"/>
      <c r="AK173" s="454"/>
      <c r="AL173" s="454"/>
      <c r="AM173" s="454"/>
      <c r="AN173" s="454"/>
      <c r="AO173" s="454"/>
      <c r="AP173" s="454"/>
      <c r="AQ173" s="454"/>
      <c r="AR173" s="454"/>
      <c r="AS173" s="454"/>
      <c r="AT173" s="454"/>
      <c r="AU173" s="454"/>
      <c r="AV173" s="454"/>
      <c r="AW173" s="454"/>
      <c r="AX173" s="454"/>
      <c r="AY173" s="454"/>
      <c r="AZ173" s="454"/>
      <c r="BA173" s="454"/>
      <c r="BB173" s="454"/>
      <c r="BC173" s="454"/>
      <c r="BD173" s="454"/>
      <c r="BE173" s="454"/>
      <c r="BF173" s="454"/>
      <c r="BG173" s="454"/>
      <c r="BH173" s="454"/>
      <c r="BI173" s="454"/>
      <c r="BJ173" s="454"/>
      <c r="BK173" s="454"/>
      <c r="BL173" s="454"/>
      <c r="BM173" s="454"/>
      <c r="BN173" s="454"/>
      <c r="BO173" s="454"/>
      <c r="BP173" s="454"/>
      <c r="BQ173" s="454"/>
      <c r="BR173" s="454"/>
      <c r="BS173" s="454"/>
      <c r="BT173" s="454"/>
    </row>
    <row r="174" spans="1:72" s="82" customFormat="1" ht="17.25" customHeight="1" x14ac:dyDescent="0.25">
      <c r="A174" s="80"/>
      <c r="B174" s="81"/>
      <c r="C174" s="452"/>
      <c r="D174" s="453"/>
      <c r="E174" s="452"/>
      <c r="F174" s="453"/>
      <c r="G174" s="453"/>
      <c r="H174" s="453"/>
      <c r="I174" s="453"/>
      <c r="J174" s="453"/>
      <c r="K174" s="453"/>
      <c r="L174" s="453"/>
      <c r="M174" s="453"/>
      <c r="N174" s="453"/>
      <c r="O174" s="454"/>
      <c r="P174" s="454"/>
      <c r="Q174" s="454"/>
      <c r="R174" s="454"/>
      <c r="S174" s="454"/>
      <c r="T174" s="454"/>
      <c r="U174" s="454"/>
      <c r="V174" s="454"/>
      <c r="W174" s="454"/>
      <c r="X174" s="454"/>
      <c r="Y174" s="454"/>
      <c r="Z174" s="454"/>
      <c r="AA174" s="454"/>
      <c r="AB174" s="454"/>
      <c r="AC174" s="454"/>
      <c r="AD174" s="454"/>
      <c r="AE174" s="454"/>
      <c r="AF174" s="454"/>
      <c r="AG174" s="454"/>
      <c r="AH174" s="454"/>
      <c r="AI174" s="454"/>
      <c r="AJ174" s="454"/>
      <c r="AK174" s="454"/>
      <c r="AL174" s="454"/>
      <c r="AM174" s="454"/>
      <c r="AN174" s="454"/>
      <c r="AO174" s="454"/>
      <c r="AP174" s="454"/>
      <c r="AQ174" s="454"/>
      <c r="AR174" s="454"/>
      <c r="AS174" s="454"/>
      <c r="AT174" s="454"/>
      <c r="AU174" s="454"/>
      <c r="AV174" s="454"/>
      <c r="AW174" s="454"/>
      <c r="AX174" s="454"/>
      <c r="AY174" s="454"/>
      <c r="AZ174" s="454"/>
      <c r="BA174" s="454"/>
      <c r="BB174" s="454"/>
      <c r="BC174" s="454"/>
      <c r="BD174" s="454"/>
      <c r="BE174" s="454"/>
      <c r="BF174" s="454"/>
      <c r="BG174" s="454"/>
      <c r="BH174" s="454"/>
      <c r="BI174" s="454"/>
      <c r="BJ174" s="454"/>
      <c r="BK174" s="454"/>
      <c r="BL174" s="454"/>
      <c r="BM174" s="454"/>
      <c r="BN174" s="454"/>
      <c r="BO174" s="454"/>
      <c r="BP174" s="454"/>
      <c r="BQ174" s="454"/>
      <c r="BR174" s="454"/>
      <c r="BS174" s="454"/>
      <c r="BT174" s="454"/>
    </row>
    <row r="175" spans="1:72" s="82" customFormat="1" ht="17.25" customHeight="1" x14ac:dyDescent="0.25">
      <c r="A175" s="80"/>
      <c r="B175" s="81"/>
      <c r="C175" s="452"/>
      <c r="D175" s="453"/>
      <c r="E175" s="452"/>
      <c r="F175" s="453"/>
      <c r="G175" s="453"/>
      <c r="H175" s="453"/>
      <c r="I175" s="453"/>
      <c r="J175" s="453"/>
      <c r="K175" s="453"/>
      <c r="L175" s="453"/>
      <c r="M175" s="453"/>
      <c r="N175" s="453"/>
      <c r="O175" s="454"/>
      <c r="P175" s="454"/>
      <c r="Q175" s="454"/>
      <c r="R175" s="454"/>
      <c r="S175" s="454"/>
      <c r="T175" s="454"/>
      <c r="U175" s="454"/>
      <c r="V175" s="454"/>
      <c r="W175" s="454"/>
      <c r="X175" s="454"/>
      <c r="Y175" s="454"/>
      <c r="Z175" s="454"/>
      <c r="AA175" s="454"/>
      <c r="AB175" s="454"/>
      <c r="AC175" s="454"/>
      <c r="AD175" s="454"/>
      <c r="AE175" s="454"/>
      <c r="AF175" s="454"/>
      <c r="AG175" s="454"/>
      <c r="AH175" s="454"/>
      <c r="AI175" s="454"/>
      <c r="AJ175" s="454"/>
      <c r="AK175" s="454"/>
      <c r="AL175" s="454"/>
      <c r="AM175" s="454"/>
      <c r="AN175" s="454"/>
      <c r="AO175" s="454"/>
      <c r="AP175" s="454"/>
      <c r="AQ175" s="454"/>
      <c r="AR175" s="454"/>
      <c r="AS175" s="454"/>
      <c r="AT175" s="454"/>
      <c r="AU175" s="454"/>
      <c r="AV175" s="454"/>
      <c r="AW175" s="454"/>
      <c r="AX175" s="454"/>
      <c r="AY175" s="454"/>
      <c r="AZ175" s="454"/>
      <c r="BA175" s="454"/>
      <c r="BB175" s="454"/>
      <c r="BC175" s="454"/>
      <c r="BD175" s="454"/>
      <c r="BE175" s="454"/>
      <c r="BF175" s="454"/>
      <c r="BG175" s="454"/>
      <c r="BH175" s="454"/>
      <c r="BI175" s="454"/>
      <c r="BJ175" s="454"/>
      <c r="BK175" s="454"/>
      <c r="BL175" s="454"/>
      <c r="BM175" s="454"/>
      <c r="BN175" s="454"/>
      <c r="BO175" s="454"/>
      <c r="BP175" s="454"/>
      <c r="BQ175" s="454"/>
      <c r="BR175" s="454"/>
      <c r="BS175" s="454"/>
      <c r="BT175" s="454"/>
    </row>
    <row r="176" spans="1:72" s="82" customFormat="1" ht="17.25" customHeight="1" x14ac:dyDescent="0.25">
      <c r="A176" s="80"/>
      <c r="B176" s="81"/>
      <c r="C176" s="452"/>
      <c r="D176" s="453"/>
      <c r="E176" s="452"/>
      <c r="F176" s="453"/>
      <c r="G176" s="453"/>
      <c r="H176" s="453"/>
      <c r="I176" s="453"/>
      <c r="J176" s="453"/>
      <c r="K176" s="453"/>
      <c r="L176" s="453"/>
      <c r="M176" s="453"/>
      <c r="N176" s="453"/>
      <c r="O176" s="454"/>
      <c r="P176" s="454"/>
      <c r="Q176" s="454"/>
      <c r="R176" s="454"/>
      <c r="S176" s="454"/>
      <c r="T176" s="454"/>
      <c r="U176" s="454"/>
      <c r="V176" s="454"/>
      <c r="W176" s="454"/>
      <c r="X176" s="454"/>
      <c r="Y176" s="454"/>
      <c r="Z176" s="454"/>
      <c r="AA176" s="454"/>
      <c r="AB176" s="454"/>
      <c r="AC176" s="454"/>
      <c r="AD176" s="454"/>
      <c r="AE176" s="454"/>
      <c r="AF176" s="454"/>
      <c r="AG176" s="454"/>
      <c r="AH176" s="454"/>
      <c r="AI176" s="454"/>
      <c r="AJ176" s="454"/>
      <c r="AK176" s="454"/>
      <c r="AL176" s="454"/>
      <c r="AM176" s="454"/>
      <c r="AN176" s="454"/>
      <c r="AO176" s="454"/>
      <c r="AP176" s="454"/>
      <c r="AQ176" s="454"/>
      <c r="AR176" s="454"/>
      <c r="AS176" s="454"/>
      <c r="AT176" s="454"/>
      <c r="AU176" s="454"/>
      <c r="AV176" s="454"/>
      <c r="AW176" s="454"/>
      <c r="AX176" s="454"/>
      <c r="AY176" s="454"/>
      <c r="AZ176" s="454"/>
      <c r="BA176" s="454"/>
      <c r="BB176" s="454"/>
      <c r="BC176" s="454"/>
      <c r="BD176" s="454"/>
      <c r="BE176" s="454"/>
      <c r="BF176" s="454"/>
      <c r="BG176" s="454"/>
      <c r="BH176" s="454"/>
      <c r="BI176" s="454"/>
      <c r="BJ176" s="454"/>
      <c r="BK176" s="454"/>
      <c r="BL176" s="454"/>
      <c r="BM176" s="454"/>
      <c r="BN176" s="454"/>
      <c r="BO176" s="454"/>
      <c r="BP176" s="454"/>
      <c r="BQ176" s="454"/>
      <c r="BR176" s="454"/>
      <c r="BS176" s="454"/>
      <c r="BT176" s="454"/>
    </row>
    <row r="177" spans="1:72" s="82" customFormat="1" ht="17.25" customHeight="1" x14ac:dyDescent="0.25">
      <c r="A177" s="80"/>
      <c r="B177" s="81"/>
      <c r="C177" s="452"/>
      <c r="D177" s="453"/>
      <c r="E177" s="452"/>
      <c r="F177" s="453"/>
      <c r="G177" s="453"/>
      <c r="H177" s="453"/>
      <c r="I177" s="453"/>
      <c r="J177" s="453"/>
      <c r="K177" s="453"/>
      <c r="L177" s="453"/>
      <c r="M177" s="453"/>
      <c r="N177" s="453"/>
      <c r="O177" s="454"/>
      <c r="P177" s="454"/>
      <c r="Q177" s="454"/>
      <c r="R177" s="454"/>
      <c r="S177" s="454"/>
      <c r="T177" s="454"/>
      <c r="U177" s="454"/>
      <c r="V177" s="454"/>
      <c r="W177" s="454"/>
      <c r="X177" s="454"/>
      <c r="Y177" s="454"/>
      <c r="Z177" s="454"/>
      <c r="AA177" s="454"/>
      <c r="AB177" s="454"/>
      <c r="AC177" s="454"/>
      <c r="AD177" s="454"/>
      <c r="AE177" s="454"/>
      <c r="AF177" s="454"/>
      <c r="AG177" s="454"/>
      <c r="AH177" s="454"/>
      <c r="AI177" s="454"/>
      <c r="AJ177" s="454"/>
      <c r="AK177" s="454"/>
      <c r="AL177" s="454"/>
      <c r="AM177" s="454"/>
      <c r="AN177" s="454"/>
      <c r="AO177" s="454"/>
      <c r="AP177" s="454"/>
      <c r="AQ177" s="454"/>
      <c r="AR177" s="454"/>
      <c r="AS177" s="454"/>
      <c r="AT177" s="454"/>
      <c r="AU177" s="454"/>
      <c r="AV177" s="454"/>
      <c r="AW177" s="454"/>
      <c r="AX177" s="454"/>
      <c r="AY177" s="454"/>
      <c r="AZ177" s="454"/>
      <c r="BA177" s="454"/>
      <c r="BB177" s="454"/>
      <c r="BC177" s="454"/>
      <c r="BD177" s="454"/>
      <c r="BE177" s="454"/>
      <c r="BF177" s="454"/>
      <c r="BG177" s="454"/>
      <c r="BH177" s="454"/>
      <c r="BI177" s="454"/>
      <c r="BJ177" s="454"/>
      <c r="BK177" s="454"/>
      <c r="BL177" s="454"/>
      <c r="BM177" s="454"/>
      <c r="BN177" s="454"/>
      <c r="BO177" s="454"/>
      <c r="BP177" s="454"/>
      <c r="BQ177" s="454"/>
      <c r="BR177" s="454"/>
      <c r="BS177" s="454"/>
      <c r="BT177" s="454"/>
    </row>
    <row r="178" spans="1:72" s="82" customFormat="1" ht="17.25" customHeight="1" x14ac:dyDescent="0.25">
      <c r="A178" s="80"/>
      <c r="B178" s="81"/>
      <c r="C178" s="452"/>
      <c r="D178" s="453"/>
      <c r="E178" s="452"/>
      <c r="F178" s="453"/>
      <c r="G178" s="453"/>
      <c r="H178" s="453"/>
      <c r="I178" s="453"/>
      <c r="J178" s="453"/>
      <c r="K178" s="453"/>
      <c r="L178" s="453"/>
      <c r="M178" s="453"/>
      <c r="N178" s="453"/>
      <c r="O178" s="454"/>
      <c r="P178" s="454"/>
      <c r="Q178" s="454"/>
      <c r="R178" s="454"/>
      <c r="S178" s="454"/>
      <c r="T178" s="454"/>
      <c r="U178" s="454"/>
      <c r="V178" s="454"/>
      <c r="W178" s="454"/>
      <c r="X178" s="454"/>
      <c r="Y178" s="454"/>
      <c r="Z178" s="454"/>
      <c r="AA178" s="454"/>
      <c r="AB178" s="454"/>
      <c r="AC178" s="454"/>
      <c r="AD178" s="454"/>
      <c r="AE178" s="454"/>
      <c r="AF178" s="454"/>
      <c r="AG178" s="454"/>
      <c r="AH178" s="454"/>
      <c r="AI178" s="454"/>
      <c r="AJ178" s="454"/>
      <c r="AK178" s="454"/>
      <c r="AL178" s="454"/>
      <c r="AM178" s="454"/>
      <c r="AN178" s="454"/>
      <c r="AO178" s="454"/>
      <c r="AP178" s="454"/>
      <c r="AQ178" s="454"/>
      <c r="AR178" s="454"/>
      <c r="AS178" s="454"/>
      <c r="AT178" s="454"/>
      <c r="AU178" s="454"/>
      <c r="AV178" s="454"/>
      <c r="AW178" s="454"/>
      <c r="AX178" s="454"/>
      <c r="AY178" s="454"/>
      <c r="AZ178" s="454"/>
      <c r="BA178" s="454"/>
      <c r="BB178" s="454"/>
      <c r="BC178" s="454"/>
      <c r="BD178" s="454"/>
      <c r="BE178" s="454"/>
      <c r="BF178" s="454"/>
      <c r="BG178" s="454"/>
      <c r="BH178" s="454"/>
      <c r="BI178" s="454"/>
      <c r="BJ178" s="454"/>
      <c r="BK178" s="454"/>
      <c r="BL178" s="454"/>
      <c r="BM178" s="454"/>
      <c r="BN178" s="454"/>
      <c r="BO178" s="454"/>
      <c r="BP178" s="454"/>
      <c r="BQ178" s="454"/>
      <c r="BR178" s="454"/>
      <c r="BS178" s="454"/>
      <c r="BT178" s="454"/>
    </row>
    <row r="179" spans="1:72" s="82" customFormat="1" ht="17.25" customHeight="1" x14ac:dyDescent="0.25">
      <c r="A179" s="80"/>
      <c r="B179" s="81"/>
      <c r="C179" s="452"/>
      <c r="D179" s="453"/>
      <c r="E179" s="452"/>
      <c r="F179" s="453"/>
      <c r="G179" s="453"/>
      <c r="H179" s="453"/>
      <c r="I179" s="453"/>
      <c r="J179" s="453"/>
      <c r="K179" s="453"/>
      <c r="L179" s="453"/>
      <c r="M179" s="453"/>
      <c r="N179" s="453"/>
      <c r="O179" s="454"/>
      <c r="P179" s="454"/>
      <c r="Q179" s="454"/>
      <c r="R179" s="454"/>
      <c r="S179" s="454"/>
      <c r="T179" s="454"/>
      <c r="U179" s="454"/>
      <c r="V179" s="454"/>
      <c r="W179" s="454"/>
      <c r="X179" s="454"/>
      <c r="Y179" s="454"/>
      <c r="Z179" s="454"/>
      <c r="AA179" s="454"/>
      <c r="AB179" s="454"/>
      <c r="AC179" s="454"/>
      <c r="AD179" s="454"/>
      <c r="AE179" s="454"/>
      <c r="AF179" s="454"/>
      <c r="AG179" s="454"/>
      <c r="AH179" s="454"/>
      <c r="AI179" s="454"/>
      <c r="AJ179" s="454"/>
      <c r="AK179" s="454"/>
      <c r="AL179" s="454"/>
      <c r="AM179" s="454"/>
      <c r="AN179" s="454"/>
      <c r="AO179" s="454"/>
      <c r="AP179" s="454"/>
      <c r="AQ179" s="454"/>
      <c r="AR179" s="454"/>
      <c r="AS179" s="454"/>
      <c r="AT179" s="454"/>
      <c r="AU179" s="454"/>
      <c r="AV179" s="454"/>
      <c r="AW179" s="454"/>
      <c r="AX179" s="454"/>
      <c r="AY179" s="454"/>
      <c r="AZ179" s="454"/>
      <c r="BA179" s="454"/>
      <c r="BB179" s="454"/>
      <c r="BC179" s="454"/>
      <c r="BD179" s="454"/>
      <c r="BE179" s="454"/>
      <c r="BF179" s="454"/>
      <c r="BG179" s="454"/>
      <c r="BH179" s="454"/>
      <c r="BI179" s="454"/>
      <c r="BJ179" s="454"/>
      <c r="BK179" s="454"/>
      <c r="BL179" s="454"/>
      <c r="BM179" s="454"/>
      <c r="BN179" s="454"/>
      <c r="BO179" s="454"/>
      <c r="BP179" s="454"/>
      <c r="BQ179" s="454"/>
      <c r="BR179" s="454"/>
      <c r="BS179" s="454"/>
      <c r="BT179" s="454"/>
    </row>
    <row r="180" spans="1:72" s="82" customFormat="1" ht="17.25" customHeight="1" x14ac:dyDescent="0.25">
      <c r="A180" s="80"/>
      <c r="B180" s="81"/>
      <c r="C180" s="452"/>
      <c r="D180" s="453"/>
      <c r="E180" s="452"/>
      <c r="F180" s="453"/>
      <c r="G180" s="453"/>
      <c r="H180" s="453"/>
      <c r="I180" s="453"/>
      <c r="J180" s="453"/>
      <c r="K180" s="453"/>
      <c r="L180" s="453"/>
      <c r="M180" s="453"/>
      <c r="N180" s="453"/>
      <c r="O180" s="454"/>
      <c r="P180" s="454"/>
      <c r="Q180" s="454"/>
      <c r="R180" s="454"/>
      <c r="S180" s="454"/>
      <c r="T180" s="454"/>
      <c r="U180" s="454"/>
      <c r="V180" s="454"/>
      <c r="W180" s="454"/>
      <c r="X180" s="454"/>
      <c r="Y180" s="454"/>
      <c r="Z180" s="454"/>
      <c r="AA180" s="454"/>
      <c r="AB180" s="454"/>
      <c r="AC180" s="454"/>
      <c r="AD180" s="454"/>
      <c r="AE180" s="454"/>
      <c r="AF180" s="454"/>
      <c r="AG180" s="454"/>
      <c r="AH180" s="454"/>
      <c r="AI180" s="454"/>
      <c r="AJ180" s="454"/>
      <c r="AK180" s="454"/>
      <c r="AL180" s="454"/>
      <c r="AM180" s="454"/>
      <c r="AN180" s="454"/>
      <c r="AO180" s="454"/>
      <c r="AP180" s="454"/>
      <c r="AQ180" s="454"/>
      <c r="AR180" s="454"/>
      <c r="AS180" s="454"/>
      <c r="AT180" s="454"/>
      <c r="AU180" s="454"/>
      <c r="AV180" s="454"/>
      <c r="AW180" s="454"/>
      <c r="AX180" s="454"/>
      <c r="AY180" s="454"/>
      <c r="AZ180" s="454"/>
      <c r="BA180" s="454"/>
      <c r="BB180" s="454"/>
      <c r="BC180" s="454"/>
      <c r="BD180" s="454"/>
      <c r="BE180" s="454"/>
      <c r="BF180" s="454"/>
      <c r="BG180" s="454"/>
      <c r="BH180" s="454"/>
      <c r="BI180" s="454"/>
      <c r="BJ180" s="454"/>
      <c r="BK180" s="454"/>
      <c r="BL180" s="454"/>
      <c r="BM180" s="454"/>
      <c r="BN180" s="454"/>
      <c r="BO180" s="454"/>
      <c r="BP180" s="454"/>
      <c r="BQ180" s="454"/>
      <c r="BR180" s="454"/>
      <c r="BS180" s="454"/>
      <c r="BT180" s="454"/>
    </row>
    <row r="181" spans="1:72" s="82" customFormat="1" ht="17.25" customHeight="1" x14ac:dyDescent="0.25">
      <c r="A181" s="80"/>
      <c r="B181" s="81"/>
      <c r="C181" s="452"/>
      <c r="D181" s="453"/>
      <c r="E181" s="452"/>
      <c r="F181" s="453"/>
      <c r="G181" s="453"/>
      <c r="H181" s="453"/>
      <c r="I181" s="453"/>
      <c r="J181" s="453"/>
      <c r="K181" s="453"/>
      <c r="L181" s="453"/>
      <c r="M181" s="453"/>
      <c r="N181" s="453"/>
      <c r="O181" s="454"/>
      <c r="P181" s="454"/>
      <c r="Q181" s="454"/>
      <c r="R181" s="454"/>
      <c r="S181" s="454"/>
      <c r="T181" s="454"/>
      <c r="U181" s="454"/>
      <c r="V181" s="454"/>
      <c r="W181" s="454"/>
      <c r="X181" s="454"/>
      <c r="Y181" s="454"/>
      <c r="Z181" s="454"/>
      <c r="AA181" s="454"/>
      <c r="AB181" s="454"/>
      <c r="AC181" s="454"/>
      <c r="AD181" s="454"/>
      <c r="AE181" s="454"/>
      <c r="AF181" s="454"/>
      <c r="AG181" s="454"/>
      <c r="AH181" s="454"/>
      <c r="AI181" s="454"/>
      <c r="AJ181" s="454"/>
      <c r="AK181" s="454"/>
      <c r="AL181" s="454"/>
      <c r="AM181" s="454"/>
      <c r="AN181" s="454"/>
      <c r="AO181" s="454"/>
      <c r="AP181" s="454"/>
      <c r="AQ181" s="454"/>
      <c r="AR181" s="454"/>
      <c r="AS181" s="454"/>
      <c r="AT181" s="454"/>
      <c r="AU181" s="454"/>
      <c r="AV181" s="454"/>
      <c r="AW181" s="454"/>
      <c r="AX181" s="454"/>
      <c r="AY181" s="454"/>
      <c r="AZ181" s="454"/>
      <c r="BA181" s="454"/>
      <c r="BB181" s="454"/>
      <c r="BC181" s="454"/>
      <c r="BD181" s="454"/>
      <c r="BE181" s="454"/>
      <c r="BF181" s="454"/>
      <c r="BG181" s="454"/>
      <c r="BH181" s="454"/>
      <c r="BI181" s="454"/>
      <c r="BJ181" s="454"/>
      <c r="BK181" s="454"/>
      <c r="BL181" s="454"/>
      <c r="BM181" s="454"/>
      <c r="BN181" s="454"/>
      <c r="BO181" s="454"/>
      <c r="BP181" s="454"/>
      <c r="BQ181" s="454"/>
      <c r="BR181" s="454"/>
      <c r="BS181" s="454"/>
      <c r="BT181" s="454"/>
    </row>
    <row r="182" spans="1:72" s="82" customFormat="1" ht="17.25" customHeight="1" x14ac:dyDescent="0.25">
      <c r="A182" s="80"/>
      <c r="B182" s="81"/>
      <c r="C182" s="452"/>
      <c r="D182" s="453"/>
      <c r="E182" s="452"/>
      <c r="F182" s="453"/>
      <c r="G182" s="453"/>
      <c r="H182" s="453"/>
      <c r="I182" s="453"/>
      <c r="J182" s="453"/>
      <c r="K182" s="453"/>
      <c r="L182" s="453"/>
      <c r="M182" s="453"/>
      <c r="N182" s="453"/>
      <c r="O182" s="454"/>
      <c r="P182" s="454"/>
      <c r="Q182" s="454"/>
      <c r="R182" s="454"/>
      <c r="S182" s="454"/>
      <c r="T182" s="454"/>
      <c r="U182" s="454"/>
      <c r="V182" s="454"/>
      <c r="W182" s="454"/>
      <c r="X182" s="454"/>
      <c r="Y182" s="454"/>
      <c r="Z182" s="454"/>
      <c r="AA182" s="454"/>
      <c r="AB182" s="454"/>
      <c r="AC182" s="454"/>
      <c r="AD182" s="454"/>
      <c r="AE182" s="454"/>
      <c r="AF182" s="454"/>
      <c r="AG182" s="454"/>
      <c r="AH182" s="454"/>
      <c r="AI182" s="454"/>
      <c r="AJ182" s="454"/>
      <c r="AK182" s="454"/>
      <c r="AL182" s="454"/>
      <c r="AM182" s="454"/>
      <c r="AN182" s="454"/>
      <c r="AO182" s="454"/>
      <c r="AP182" s="454"/>
      <c r="AQ182" s="454"/>
      <c r="AR182" s="454"/>
      <c r="AS182" s="454"/>
      <c r="AT182" s="454"/>
      <c r="AU182" s="454"/>
      <c r="AV182" s="454"/>
      <c r="AW182" s="454"/>
      <c r="AX182" s="454"/>
      <c r="AY182" s="454"/>
      <c r="AZ182" s="454"/>
      <c r="BA182" s="454"/>
      <c r="BB182" s="454"/>
      <c r="BC182" s="454"/>
      <c r="BD182" s="454"/>
      <c r="BE182" s="454"/>
      <c r="BF182" s="454"/>
      <c r="BG182" s="454"/>
      <c r="BH182" s="454"/>
      <c r="BI182" s="454"/>
      <c r="BJ182" s="454"/>
      <c r="BK182" s="454"/>
      <c r="BL182" s="454"/>
      <c r="BM182" s="454"/>
      <c r="BN182" s="454"/>
      <c r="BO182" s="454"/>
      <c r="BP182" s="454"/>
      <c r="BQ182" s="454"/>
      <c r="BR182" s="454"/>
      <c r="BS182" s="454"/>
      <c r="BT182" s="454"/>
    </row>
    <row r="183" spans="1:72" s="82" customFormat="1" ht="17.25" customHeight="1" x14ac:dyDescent="0.25">
      <c r="A183" s="80"/>
      <c r="B183" s="81"/>
      <c r="C183" s="452"/>
      <c r="D183" s="453"/>
      <c r="E183" s="452"/>
      <c r="F183" s="453"/>
      <c r="G183" s="453"/>
      <c r="H183" s="453"/>
      <c r="I183" s="453"/>
      <c r="J183" s="453"/>
      <c r="K183" s="453"/>
      <c r="L183" s="453"/>
      <c r="M183" s="453"/>
      <c r="N183" s="453"/>
      <c r="O183" s="454"/>
      <c r="P183" s="454"/>
      <c r="Q183" s="454"/>
      <c r="R183" s="454"/>
      <c r="S183" s="454"/>
      <c r="T183" s="454"/>
      <c r="U183" s="454"/>
      <c r="V183" s="454"/>
      <c r="W183" s="454"/>
      <c r="X183" s="454"/>
      <c r="Y183" s="454"/>
      <c r="Z183" s="454"/>
      <c r="AA183" s="454"/>
      <c r="AB183" s="454"/>
      <c r="AC183" s="454"/>
      <c r="AD183" s="454"/>
      <c r="AE183" s="454"/>
      <c r="AF183" s="454"/>
      <c r="AG183" s="454"/>
      <c r="AH183" s="454"/>
      <c r="AI183" s="454"/>
      <c r="AJ183" s="454"/>
      <c r="AK183" s="454"/>
      <c r="AL183" s="454"/>
      <c r="AM183" s="454"/>
      <c r="AN183" s="454"/>
      <c r="AO183" s="454"/>
      <c r="AP183" s="454"/>
      <c r="AQ183" s="454"/>
      <c r="AR183" s="454"/>
      <c r="AS183" s="454"/>
      <c r="AT183" s="454"/>
      <c r="AU183" s="454"/>
      <c r="AV183" s="454"/>
      <c r="AW183" s="454"/>
      <c r="AX183" s="454"/>
      <c r="AY183" s="454"/>
      <c r="AZ183" s="454"/>
      <c r="BA183" s="454"/>
      <c r="BB183" s="454"/>
      <c r="BC183" s="454"/>
      <c r="BD183" s="454"/>
      <c r="BE183" s="454"/>
      <c r="BF183" s="454"/>
      <c r="BG183" s="454"/>
      <c r="BH183" s="454"/>
      <c r="BI183" s="454"/>
      <c r="BJ183" s="454"/>
      <c r="BK183" s="454"/>
      <c r="BL183" s="454"/>
      <c r="BM183" s="454"/>
      <c r="BN183" s="454"/>
      <c r="BO183" s="454"/>
      <c r="BP183" s="454"/>
      <c r="BQ183" s="454"/>
      <c r="BR183" s="454"/>
      <c r="BS183" s="454"/>
      <c r="BT183" s="454"/>
    </row>
    <row r="184" spans="1:72" s="82" customFormat="1" ht="17.25" customHeight="1" x14ac:dyDescent="0.25">
      <c r="A184" s="80"/>
      <c r="B184" s="81"/>
      <c r="C184" s="452"/>
      <c r="D184" s="453"/>
      <c r="E184" s="452"/>
      <c r="F184" s="453"/>
      <c r="G184" s="453"/>
      <c r="H184" s="453"/>
      <c r="I184" s="453"/>
      <c r="J184" s="453"/>
      <c r="K184" s="453"/>
      <c r="L184" s="453"/>
      <c r="M184" s="453"/>
      <c r="N184" s="453"/>
      <c r="O184" s="454"/>
      <c r="P184" s="454"/>
      <c r="Q184" s="454"/>
      <c r="R184" s="454"/>
      <c r="S184" s="454"/>
      <c r="T184" s="454"/>
      <c r="U184" s="454"/>
      <c r="V184" s="454"/>
      <c r="W184" s="454"/>
      <c r="X184" s="454"/>
      <c r="Y184" s="454"/>
      <c r="Z184" s="454"/>
      <c r="AA184" s="454"/>
      <c r="AB184" s="454"/>
      <c r="AC184" s="454"/>
      <c r="AD184" s="454"/>
      <c r="AE184" s="454"/>
      <c r="AF184" s="454"/>
      <c r="AG184" s="454"/>
      <c r="AH184" s="454"/>
      <c r="AI184" s="454"/>
      <c r="AJ184" s="454"/>
      <c r="AK184" s="454"/>
      <c r="AL184" s="454"/>
      <c r="AM184" s="454"/>
      <c r="AN184" s="454"/>
      <c r="AO184" s="454"/>
      <c r="AP184" s="454"/>
      <c r="AQ184" s="454"/>
      <c r="AR184" s="454"/>
      <c r="AS184" s="454"/>
      <c r="AT184" s="454"/>
      <c r="AU184" s="454"/>
      <c r="AV184" s="454"/>
      <c r="AW184" s="454"/>
      <c r="AX184" s="454"/>
      <c r="AY184" s="454"/>
      <c r="AZ184" s="454"/>
      <c r="BA184" s="454"/>
      <c r="BB184" s="454"/>
      <c r="BC184" s="454"/>
      <c r="BD184" s="454"/>
      <c r="BE184" s="454"/>
      <c r="BF184" s="454"/>
      <c r="BG184" s="454"/>
      <c r="BH184" s="454"/>
      <c r="BI184" s="454"/>
      <c r="BJ184" s="454"/>
      <c r="BK184" s="454"/>
      <c r="BL184" s="454"/>
      <c r="BM184" s="454"/>
      <c r="BN184" s="454"/>
      <c r="BO184" s="454"/>
      <c r="BP184" s="454"/>
      <c r="BQ184" s="454"/>
      <c r="BR184" s="454"/>
      <c r="BS184" s="454"/>
      <c r="BT184" s="454"/>
    </row>
    <row r="185" spans="1:72" s="82" customFormat="1" ht="17.25" customHeight="1" x14ac:dyDescent="0.25">
      <c r="A185" s="80"/>
      <c r="B185" s="81"/>
      <c r="C185" s="452"/>
      <c r="D185" s="453"/>
      <c r="E185" s="452"/>
      <c r="F185" s="453"/>
      <c r="G185" s="453"/>
      <c r="H185" s="453"/>
      <c r="I185" s="453"/>
      <c r="J185" s="453"/>
      <c r="K185" s="453"/>
      <c r="L185" s="453"/>
      <c r="M185" s="453"/>
      <c r="N185" s="453"/>
      <c r="O185" s="454"/>
      <c r="P185" s="454"/>
      <c r="Q185" s="454"/>
      <c r="R185" s="454"/>
      <c r="S185" s="454"/>
      <c r="T185" s="454"/>
      <c r="U185" s="454"/>
      <c r="V185" s="454"/>
      <c r="W185" s="454"/>
      <c r="X185" s="454"/>
      <c r="Y185" s="454"/>
      <c r="Z185" s="454"/>
      <c r="AA185" s="454"/>
      <c r="AB185" s="454"/>
      <c r="AC185" s="454"/>
      <c r="AD185" s="454"/>
      <c r="AE185" s="454"/>
      <c r="AF185" s="454"/>
      <c r="AG185" s="454"/>
      <c r="AH185" s="454"/>
      <c r="AI185" s="454"/>
      <c r="AJ185" s="454"/>
      <c r="AK185" s="454"/>
      <c r="AL185" s="454"/>
      <c r="AM185" s="454"/>
      <c r="AN185" s="454"/>
      <c r="AO185" s="454"/>
      <c r="AP185" s="454"/>
      <c r="AQ185" s="454"/>
      <c r="AR185" s="454"/>
      <c r="AS185" s="454"/>
      <c r="AT185" s="454"/>
      <c r="AU185" s="454"/>
      <c r="AV185" s="454"/>
      <c r="AW185" s="454"/>
      <c r="AX185" s="454"/>
      <c r="AY185" s="454"/>
      <c r="AZ185" s="454"/>
      <c r="BA185" s="454"/>
      <c r="BB185" s="454"/>
      <c r="BC185" s="454"/>
      <c r="BD185" s="454"/>
      <c r="BE185" s="454"/>
      <c r="BF185" s="454"/>
      <c r="BG185" s="454"/>
      <c r="BH185" s="454"/>
      <c r="BI185" s="454"/>
      <c r="BJ185" s="454"/>
      <c r="BK185" s="454"/>
      <c r="BL185" s="454"/>
      <c r="BM185" s="454"/>
      <c r="BN185" s="454"/>
      <c r="BO185" s="454"/>
      <c r="BP185" s="454"/>
      <c r="BQ185" s="454"/>
      <c r="BR185" s="454"/>
      <c r="BS185" s="454"/>
      <c r="BT185" s="454"/>
    </row>
    <row r="186" spans="1:72" s="82" customFormat="1" ht="17.25" customHeight="1" x14ac:dyDescent="0.25">
      <c r="A186" s="80"/>
      <c r="B186" s="81"/>
      <c r="C186" s="452"/>
      <c r="D186" s="453"/>
      <c r="E186" s="452"/>
      <c r="F186" s="453"/>
      <c r="G186" s="453"/>
      <c r="H186" s="453"/>
      <c r="I186" s="453"/>
      <c r="J186" s="453"/>
      <c r="K186" s="453"/>
      <c r="L186" s="453"/>
      <c r="M186" s="453"/>
      <c r="N186" s="453"/>
      <c r="O186" s="454"/>
      <c r="P186" s="454"/>
      <c r="Q186" s="454"/>
      <c r="R186" s="454"/>
      <c r="S186" s="454"/>
      <c r="T186" s="454"/>
      <c r="U186" s="454"/>
      <c r="V186" s="454"/>
      <c r="W186" s="454"/>
      <c r="X186" s="454"/>
      <c r="Y186" s="454"/>
      <c r="Z186" s="454"/>
      <c r="AA186" s="454"/>
      <c r="AB186" s="454"/>
      <c r="AC186" s="454"/>
      <c r="AD186" s="454"/>
      <c r="AE186" s="454"/>
      <c r="AF186" s="454"/>
      <c r="AG186" s="454"/>
      <c r="AH186" s="454"/>
      <c r="AI186" s="454"/>
      <c r="AJ186" s="454"/>
      <c r="AK186" s="454"/>
      <c r="AL186" s="454"/>
      <c r="AM186" s="454"/>
      <c r="AN186" s="454"/>
      <c r="AO186" s="454"/>
      <c r="AP186" s="454"/>
      <c r="AQ186" s="454"/>
      <c r="AR186" s="454"/>
      <c r="AS186" s="454"/>
      <c r="AT186" s="454"/>
      <c r="AU186" s="454"/>
      <c r="AV186" s="454"/>
      <c r="AW186" s="454"/>
      <c r="AX186" s="454"/>
      <c r="AY186" s="454"/>
      <c r="AZ186" s="454"/>
      <c r="BA186" s="454"/>
      <c r="BB186" s="454"/>
      <c r="BC186" s="454"/>
      <c r="BD186" s="454"/>
      <c r="BE186" s="454"/>
      <c r="BF186" s="454"/>
      <c r="BG186" s="454"/>
      <c r="BH186" s="454"/>
      <c r="BI186" s="454"/>
      <c r="BJ186" s="454"/>
      <c r="BK186" s="454"/>
      <c r="BL186" s="454"/>
      <c r="BM186" s="454"/>
      <c r="BN186" s="454"/>
      <c r="BO186" s="454"/>
      <c r="BP186" s="454"/>
      <c r="BQ186" s="454"/>
      <c r="BR186" s="454"/>
      <c r="BS186" s="454"/>
      <c r="BT186" s="454"/>
    </row>
    <row r="187" spans="1:72" s="82" customFormat="1" ht="17.25" customHeight="1" x14ac:dyDescent="0.25">
      <c r="A187" s="80"/>
      <c r="B187" s="81"/>
      <c r="C187" s="452"/>
      <c r="D187" s="453"/>
      <c r="E187" s="452"/>
      <c r="F187" s="453"/>
      <c r="G187" s="453"/>
      <c r="H187" s="453"/>
      <c r="I187" s="453"/>
      <c r="J187" s="453"/>
      <c r="K187" s="453"/>
      <c r="L187" s="453"/>
      <c r="M187" s="453"/>
      <c r="N187" s="453"/>
      <c r="O187" s="454"/>
      <c r="P187" s="454"/>
      <c r="Q187" s="454"/>
      <c r="R187" s="454"/>
      <c r="S187" s="454"/>
      <c r="T187" s="454"/>
      <c r="U187" s="454"/>
      <c r="V187" s="454"/>
      <c r="W187" s="454"/>
      <c r="X187" s="454"/>
      <c r="Y187" s="454"/>
      <c r="Z187" s="454"/>
      <c r="AA187" s="454"/>
      <c r="AB187" s="454"/>
      <c r="AC187" s="454"/>
      <c r="AD187" s="454"/>
      <c r="AE187" s="454"/>
      <c r="AF187" s="454"/>
      <c r="AG187" s="454"/>
      <c r="AH187" s="454"/>
      <c r="AI187" s="454"/>
      <c r="AJ187" s="454"/>
      <c r="AK187" s="454"/>
      <c r="AL187" s="454"/>
      <c r="AM187" s="454"/>
      <c r="AN187" s="454"/>
      <c r="AO187" s="454"/>
      <c r="AP187" s="454"/>
      <c r="AQ187" s="454"/>
      <c r="AR187" s="454"/>
      <c r="AS187" s="454"/>
      <c r="AT187" s="454"/>
      <c r="AU187" s="454"/>
      <c r="AV187" s="454"/>
      <c r="AW187" s="454"/>
      <c r="AX187" s="454"/>
      <c r="AY187" s="454"/>
      <c r="AZ187" s="454"/>
      <c r="BA187" s="454"/>
      <c r="BB187" s="454"/>
      <c r="BC187" s="454"/>
      <c r="BD187" s="454"/>
      <c r="BE187" s="454"/>
      <c r="BF187" s="454"/>
      <c r="BG187" s="454"/>
      <c r="BH187" s="454"/>
      <c r="BI187" s="454"/>
      <c r="BJ187" s="454"/>
      <c r="BK187" s="454"/>
      <c r="BL187" s="454"/>
      <c r="BM187" s="454"/>
      <c r="BN187" s="454"/>
      <c r="BO187" s="454"/>
      <c r="BP187" s="454"/>
      <c r="BQ187" s="454"/>
      <c r="BR187" s="454"/>
      <c r="BS187" s="454"/>
      <c r="BT187" s="454"/>
    </row>
    <row r="188" spans="1:72" s="82" customFormat="1" ht="17.25" customHeight="1" x14ac:dyDescent="0.25">
      <c r="A188" s="80"/>
      <c r="B188" s="81"/>
      <c r="C188" s="452"/>
      <c r="D188" s="453"/>
      <c r="E188" s="452"/>
      <c r="F188" s="453"/>
      <c r="G188" s="453"/>
      <c r="H188" s="453"/>
      <c r="I188" s="453"/>
      <c r="J188" s="453"/>
      <c r="K188" s="453"/>
      <c r="L188" s="453"/>
      <c r="M188" s="453"/>
      <c r="N188" s="453"/>
      <c r="O188" s="454"/>
      <c r="P188" s="454"/>
      <c r="Q188" s="454"/>
      <c r="R188" s="454"/>
      <c r="S188" s="454"/>
      <c r="T188" s="454"/>
      <c r="U188" s="454"/>
      <c r="V188" s="454"/>
      <c r="W188" s="454"/>
      <c r="X188" s="454"/>
      <c r="Y188" s="454"/>
      <c r="Z188" s="454"/>
      <c r="AA188" s="454"/>
      <c r="AB188" s="454"/>
      <c r="AC188" s="454"/>
      <c r="AD188" s="454"/>
      <c r="AE188" s="454"/>
      <c r="AF188" s="454"/>
      <c r="AG188" s="454"/>
      <c r="AH188" s="454"/>
      <c r="AI188" s="454"/>
      <c r="AJ188" s="454"/>
      <c r="AK188" s="454"/>
      <c r="AL188" s="454"/>
      <c r="AM188" s="454"/>
      <c r="AN188" s="454"/>
      <c r="AO188" s="454"/>
      <c r="AP188" s="454"/>
      <c r="AQ188" s="454"/>
      <c r="AR188" s="454"/>
      <c r="AS188" s="454"/>
      <c r="AT188" s="454"/>
      <c r="AU188" s="454"/>
      <c r="AV188" s="454"/>
      <c r="AW188" s="454"/>
      <c r="AX188" s="454"/>
      <c r="AY188" s="454"/>
      <c r="AZ188" s="454"/>
      <c r="BA188" s="454"/>
      <c r="BB188" s="454"/>
      <c r="BC188" s="454"/>
      <c r="BD188" s="454"/>
      <c r="BE188" s="454"/>
      <c r="BF188" s="454"/>
      <c r="BG188" s="454"/>
      <c r="BH188" s="454"/>
      <c r="BI188" s="454"/>
      <c r="BJ188" s="454"/>
      <c r="BK188" s="454"/>
      <c r="BL188" s="454"/>
      <c r="BM188" s="454"/>
      <c r="BN188" s="454"/>
      <c r="BO188" s="454"/>
      <c r="BP188" s="454"/>
      <c r="BQ188" s="454"/>
      <c r="BR188" s="454"/>
      <c r="BS188" s="454"/>
      <c r="BT188" s="454"/>
    </row>
    <row r="189" spans="1:72" s="82" customFormat="1" ht="17.25" customHeight="1" x14ac:dyDescent="0.25">
      <c r="A189" s="80"/>
      <c r="B189" s="81"/>
      <c r="C189" s="452"/>
      <c r="D189" s="453"/>
      <c r="E189" s="452"/>
      <c r="F189" s="453"/>
      <c r="G189" s="453"/>
      <c r="H189" s="453"/>
      <c r="I189" s="453"/>
      <c r="J189" s="453"/>
      <c r="K189" s="453"/>
      <c r="L189" s="453"/>
      <c r="M189" s="453"/>
      <c r="N189" s="453"/>
      <c r="O189" s="454"/>
      <c r="P189" s="454"/>
      <c r="Q189" s="454"/>
      <c r="R189" s="454"/>
      <c r="S189" s="454"/>
      <c r="T189" s="454"/>
      <c r="U189" s="454"/>
      <c r="V189" s="454"/>
      <c r="W189" s="454"/>
      <c r="X189" s="454"/>
      <c r="Y189" s="454"/>
      <c r="Z189" s="454"/>
      <c r="AA189" s="454"/>
      <c r="AB189" s="454"/>
      <c r="AC189" s="454"/>
      <c r="AD189" s="454"/>
      <c r="AE189" s="454"/>
      <c r="AF189" s="454"/>
      <c r="AG189" s="454"/>
      <c r="AH189" s="454"/>
      <c r="AI189" s="454"/>
      <c r="AJ189" s="454"/>
      <c r="AK189" s="454"/>
      <c r="AL189" s="454"/>
      <c r="AM189" s="454"/>
      <c r="AN189" s="454"/>
      <c r="AO189" s="454"/>
      <c r="AP189" s="454"/>
      <c r="AQ189" s="454"/>
      <c r="AR189" s="454"/>
      <c r="AS189" s="454"/>
      <c r="AT189" s="454"/>
      <c r="AU189" s="454"/>
      <c r="AV189" s="454"/>
      <c r="AW189" s="454"/>
      <c r="AX189" s="454"/>
      <c r="AY189" s="454"/>
      <c r="AZ189" s="454"/>
      <c r="BA189" s="454"/>
      <c r="BB189" s="454"/>
      <c r="BC189" s="454"/>
      <c r="BD189" s="454"/>
      <c r="BE189" s="454"/>
      <c r="BF189" s="454"/>
      <c r="BG189" s="454"/>
      <c r="BH189" s="454"/>
      <c r="BI189" s="454"/>
      <c r="BJ189" s="454"/>
      <c r="BK189" s="454"/>
      <c r="BL189" s="454"/>
      <c r="BM189" s="454"/>
      <c r="BN189" s="454"/>
      <c r="BO189" s="454"/>
      <c r="BP189" s="454"/>
      <c r="BQ189" s="454"/>
      <c r="BR189" s="454"/>
      <c r="BS189" s="454"/>
      <c r="BT189" s="454"/>
    </row>
    <row r="190" spans="1:72" s="82" customFormat="1" ht="17.25" customHeight="1" x14ac:dyDescent="0.25">
      <c r="A190" s="80"/>
      <c r="B190" s="81"/>
      <c r="C190" s="452"/>
      <c r="D190" s="453"/>
      <c r="E190" s="452"/>
      <c r="F190" s="453"/>
      <c r="G190" s="453"/>
      <c r="H190" s="453"/>
      <c r="I190" s="453"/>
      <c r="J190" s="453"/>
      <c r="K190" s="453"/>
      <c r="L190" s="453"/>
      <c r="M190" s="453"/>
      <c r="N190" s="453"/>
      <c r="O190" s="454"/>
      <c r="P190" s="454"/>
      <c r="Q190" s="454"/>
      <c r="R190" s="454"/>
      <c r="S190" s="454"/>
      <c r="T190" s="454"/>
      <c r="U190" s="454"/>
      <c r="V190" s="454"/>
      <c r="W190" s="454"/>
      <c r="X190" s="454"/>
      <c r="Y190" s="454"/>
      <c r="Z190" s="454"/>
      <c r="AA190" s="454"/>
      <c r="AB190" s="454"/>
      <c r="AC190" s="454"/>
      <c r="AD190" s="454"/>
      <c r="AE190" s="454"/>
      <c r="AF190" s="454"/>
      <c r="AG190" s="454"/>
      <c r="AH190" s="454"/>
      <c r="AI190" s="454"/>
      <c r="AJ190" s="454"/>
      <c r="AK190" s="454"/>
      <c r="AL190" s="454"/>
      <c r="AM190" s="454"/>
      <c r="AN190" s="454"/>
      <c r="AO190" s="454"/>
      <c r="AP190" s="454"/>
      <c r="AQ190" s="454"/>
      <c r="AR190" s="454"/>
      <c r="AS190" s="454"/>
      <c r="AT190" s="454"/>
      <c r="AU190" s="454"/>
      <c r="AV190" s="454"/>
      <c r="AW190" s="454"/>
      <c r="AX190" s="454"/>
      <c r="AY190" s="454"/>
      <c r="AZ190" s="454"/>
      <c r="BA190" s="454"/>
      <c r="BB190" s="454"/>
      <c r="BC190" s="454"/>
      <c r="BD190" s="454"/>
      <c r="BE190" s="454"/>
      <c r="BF190" s="454"/>
      <c r="BG190" s="454"/>
      <c r="BH190" s="454"/>
      <c r="BI190" s="454"/>
      <c r="BJ190" s="454"/>
      <c r="BK190" s="454"/>
      <c r="BL190" s="454"/>
      <c r="BM190" s="454"/>
      <c r="BN190" s="454"/>
      <c r="BO190" s="454"/>
      <c r="BP190" s="454"/>
      <c r="BQ190" s="454"/>
      <c r="BR190" s="454"/>
      <c r="BS190" s="454"/>
      <c r="BT190" s="454"/>
    </row>
    <row r="191" spans="1:72" s="82" customFormat="1" ht="17.25" customHeight="1" x14ac:dyDescent="0.25">
      <c r="A191" s="80"/>
      <c r="B191" s="81"/>
      <c r="C191" s="452"/>
      <c r="D191" s="453"/>
      <c r="E191" s="452"/>
      <c r="F191" s="453"/>
      <c r="G191" s="453"/>
      <c r="H191" s="453"/>
      <c r="I191" s="453"/>
      <c r="J191" s="453"/>
      <c r="K191" s="453"/>
      <c r="L191" s="453"/>
      <c r="M191" s="453"/>
      <c r="N191" s="453"/>
      <c r="O191" s="454"/>
      <c r="P191" s="454"/>
      <c r="Q191" s="454"/>
      <c r="R191" s="454"/>
      <c r="S191" s="454"/>
      <c r="T191" s="454"/>
      <c r="U191" s="454"/>
      <c r="V191" s="454"/>
      <c r="W191" s="454"/>
      <c r="X191" s="454"/>
      <c r="Y191" s="454"/>
      <c r="Z191" s="454"/>
      <c r="AA191" s="454"/>
      <c r="AB191" s="454"/>
      <c r="AC191" s="454"/>
      <c r="AD191" s="454"/>
      <c r="AE191" s="454"/>
      <c r="AF191" s="454"/>
      <c r="AG191" s="454"/>
      <c r="AH191" s="454"/>
      <c r="AI191" s="454"/>
      <c r="AJ191" s="454"/>
      <c r="AK191" s="454"/>
      <c r="AL191" s="454"/>
      <c r="AM191" s="454"/>
      <c r="AN191" s="454"/>
      <c r="AO191" s="454"/>
      <c r="AP191" s="454"/>
      <c r="AQ191" s="454"/>
      <c r="AR191" s="454"/>
      <c r="AS191" s="454"/>
      <c r="AT191" s="454"/>
      <c r="AU191" s="454"/>
      <c r="AV191" s="454"/>
      <c r="AW191" s="454"/>
      <c r="AX191" s="454"/>
      <c r="AY191" s="454"/>
      <c r="AZ191" s="454"/>
      <c r="BA191" s="454"/>
      <c r="BB191" s="454"/>
      <c r="BC191" s="454"/>
      <c r="BD191" s="454"/>
      <c r="BE191" s="454"/>
      <c r="BF191" s="454"/>
      <c r="BG191" s="454"/>
      <c r="BH191" s="454"/>
      <c r="BI191" s="454"/>
      <c r="BJ191" s="454"/>
      <c r="BK191" s="454"/>
      <c r="BL191" s="454"/>
      <c r="BM191" s="454"/>
      <c r="BN191" s="454"/>
      <c r="BO191" s="454"/>
      <c r="BP191" s="454"/>
      <c r="BQ191" s="454"/>
      <c r="BR191" s="454"/>
      <c r="BS191" s="454"/>
      <c r="BT191" s="454"/>
    </row>
    <row r="192" spans="1:72" s="82" customFormat="1" ht="17.25" customHeight="1" x14ac:dyDescent="0.25">
      <c r="A192" s="80"/>
      <c r="B192" s="81"/>
      <c r="C192" s="452"/>
      <c r="D192" s="453"/>
      <c r="E192" s="452"/>
      <c r="F192" s="453"/>
      <c r="G192" s="453"/>
      <c r="H192" s="453"/>
      <c r="I192" s="453"/>
      <c r="J192" s="453"/>
      <c r="K192" s="453"/>
      <c r="L192" s="453"/>
      <c r="M192" s="453"/>
      <c r="N192" s="453"/>
      <c r="O192" s="454"/>
      <c r="P192" s="454"/>
      <c r="Q192" s="454"/>
      <c r="R192" s="454"/>
      <c r="S192" s="454"/>
      <c r="T192" s="454"/>
      <c r="U192" s="454"/>
      <c r="V192" s="454"/>
      <c r="W192" s="454"/>
      <c r="X192" s="454"/>
      <c r="Y192" s="454"/>
      <c r="Z192" s="454"/>
      <c r="AA192" s="454"/>
      <c r="AB192" s="454"/>
      <c r="AC192" s="454"/>
      <c r="AD192" s="454"/>
      <c r="AE192" s="454"/>
      <c r="AF192" s="454"/>
      <c r="AG192" s="454"/>
      <c r="AH192" s="454"/>
      <c r="AI192" s="454"/>
      <c r="AJ192" s="454"/>
      <c r="AK192" s="454"/>
      <c r="AL192" s="454"/>
      <c r="AM192" s="454"/>
      <c r="AN192" s="454"/>
      <c r="AO192" s="454"/>
      <c r="AP192" s="454"/>
      <c r="AQ192" s="454"/>
      <c r="AR192" s="454"/>
      <c r="AS192" s="454"/>
      <c r="AT192" s="454"/>
      <c r="AU192" s="454"/>
      <c r="AV192" s="454"/>
      <c r="AW192" s="454"/>
      <c r="AX192" s="454"/>
      <c r="AY192" s="454"/>
      <c r="AZ192" s="454"/>
      <c r="BA192" s="454"/>
      <c r="BB192" s="454"/>
      <c r="BC192" s="454"/>
      <c r="BD192" s="454"/>
      <c r="BE192" s="454"/>
      <c r="BF192" s="454"/>
      <c r="BG192" s="454"/>
      <c r="BH192" s="454"/>
      <c r="BI192" s="454"/>
      <c r="BJ192" s="454"/>
      <c r="BK192" s="454"/>
      <c r="BL192" s="454"/>
      <c r="BM192" s="454"/>
      <c r="BN192" s="454"/>
      <c r="BO192" s="454"/>
      <c r="BP192" s="454"/>
      <c r="BQ192" s="454"/>
      <c r="BR192" s="454"/>
      <c r="BS192" s="454"/>
      <c r="BT192" s="454"/>
    </row>
    <row r="193" spans="1:72" s="82" customFormat="1" ht="17.25" customHeight="1" x14ac:dyDescent="0.25">
      <c r="A193" s="80"/>
      <c r="B193" s="81"/>
      <c r="C193" s="452"/>
      <c r="D193" s="453"/>
      <c r="E193" s="452"/>
      <c r="F193" s="453"/>
      <c r="G193" s="453"/>
      <c r="H193" s="453"/>
      <c r="I193" s="453"/>
      <c r="J193" s="453"/>
      <c r="K193" s="453"/>
      <c r="L193" s="453"/>
      <c r="M193" s="453"/>
      <c r="N193" s="453"/>
      <c r="O193" s="454"/>
      <c r="P193" s="454"/>
      <c r="Q193" s="454"/>
      <c r="R193" s="454"/>
      <c r="S193" s="454"/>
      <c r="T193" s="454"/>
      <c r="U193" s="454"/>
      <c r="V193" s="454"/>
      <c r="W193" s="454"/>
      <c r="X193" s="454"/>
      <c r="Y193" s="454"/>
      <c r="Z193" s="454"/>
      <c r="AA193" s="454"/>
      <c r="AB193" s="454"/>
      <c r="AC193" s="454"/>
      <c r="AD193" s="454"/>
      <c r="AE193" s="454"/>
      <c r="AF193" s="454"/>
      <c r="AG193" s="454"/>
      <c r="AH193" s="454"/>
      <c r="AI193" s="454"/>
      <c r="AJ193" s="454"/>
      <c r="AK193" s="454"/>
      <c r="AL193" s="454"/>
      <c r="AM193" s="454"/>
      <c r="AN193" s="454"/>
      <c r="AO193" s="454"/>
      <c r="AP193" s="454"/>
      <c r="AQ193" s="454"/>
      <c r="AR193" s="454"/>
      <c r="AS193" s="454"/>
      <c r="AT193" s="454"/>
      <c r="AU193" s="454"/>
      <c r="AV193" s="454"/>
      <c r="AW193" s="454"/>
      <c r="AX193" s="454"/>
      <c r="AY193" s="454"/>
      <c r="AZ193" s="454"/>
      <c r="BA193" s="454"/>
      <c r="BB193" s="454"/>
      <c r="BC193" s="454"/>
      <c r="BD193" s="454"/>
      <c r="BE193" s="454"/>
      <c r="BF193" s="454"/>
      <c r="BG193" s="454"/>
      <c r="BH193" s="454"/>
      <c r="BI193" s="454"/>
      <c r="BJ193" s="454"/>
      <c r="BK193" s="454"/>
      <c r="BL193" s="454"/>
      <c r="BM193" s="454"/>
      <c r="BN193" s="454"/>
      <c r="BO193" s="454"/>
      <c r="BP193" s="454"/>
      <c r="BQ193" s="454"/>
      <c r="BR193" s="454"/>
      <c r="BS193" s="454"/>
      <c r="BT193" s="454"/>
    </row>
    <row r="194" spans="1:72" s="82" customFormat="1" ht="17.25" customHeight="1" x14ac:dyDescent="0.25">
      <c r="A194" s="80"/>
      <c r="B194" s="81"/>
      <c r="C194" s="452"/>
      <c r="D194" s="453"/>
      <c r="E194" s="452"/>
      <c r="F194" s="453"/>
      <c r="G194" s="453"/>
      <c r="H194" s="453"/>
      <c r="I194" s="453"/>
      <c r="J194" s="453"/>
      <c r="K194" s="453"/>
      <c r="L194" s="453"/>
      <c r="M194" s="453"/>
      <c r="N194" s="453"/>
      <c r="O194" s="454"/>
      <c r="P194" s="454"/>
      <c r="Q194" s="454"/>
      <c r="R194" s="454"/>
      <c r="S194" s="454"/>
      <c r="T194" s="454"/>
      <c r="U194" s="454"/>
      <c r="V194" s="454"/>
      <c r="W194" s="454"/>
      <c r="X194" s="454"/>
      <c r="Y194" s="454"/>
      <c r="Z194" s="454"/>
      <c r="AA194" s="454"/>
      <c r="AB194" s="454"/>
      <c r="AC194" s="454"/>
      <c r="AD194" s="454"/>
      <c r="AE194" s="454"/>
      <c r="AF194" s="454"/>
      <c r="AG194" s="454"/>
      <c r="AH194" s="454"/>
      <c r="AI194" s="454"/>
      <c r="AJ194" s="454"/>
      <c r="AK194" s="454"/>
      <c r="AL194" s="454"/>
      <c r="AM194" s="454"/>
      <c r="AN194" s="454"/>
      <c r="AO194" s="454"/>
      <c r="AP194" s="454"/>
      <c r="AQ194" s="454"/>
      <c r="AR194" s="454"/>
      <c r="AS194" s="454"/>
      <c r="AT194" s="454"/>
      <c r="AU194" s="454"/>
      <c r="AV194" s="454"/>
      <c r="AW194" s="454"/>
      <c r="AX194" s="454"/>
      <c r="AY194" s="454"/>
      <c r="AZ194" s="454"/>
      <c r="BA194" s="454"/>
      <c r="BB194" s="454"/>
      <c r="BC194" s="454"/>
      <c r="BD194" s="454"/>
      <c r="BE194" s="454"/>
      <c r="BF194" s="454"/>
      <c r="BG194" s="454"/>
      <c r="BH194" s="454"/>
      <c r="BI194" s="454"/>
      <c r="BJ194" s="454"/>
      <c r="BK194" s="454"/>
      <c r="BL194" s="454"/>
      <c r="BM194" s="454"/>
      <c r="BN194" s="454"/>
      <c r="BO194" s="454"/>
      <c r="BP194" s="454"/>
      <c r="BQ194" s="454"/>
      <c r="BR194" s="454"/>
      <c r="BS194" s="454"/>
      <c r="BT194" s="454"/>
    </row>
    <row r="195" spans="1:72" s="82" customFormat="1" ht="17.25" customHeight="1" x14ac:dyDescent="0.25">
      <c r="A195" s="80"/>
      <c r="B195" s="81"/>
      <c r="C195" s="452"/>
      <c r="D195" s="453"/>
      <c r="E195" s="452"/>
      <c r="F195" s="453"/>
      <c r="G195" s="453"/>
      <c r="H195" s="453"/>
      <c r="I195" s="453"/>
      <c r="J195" s="453"/>
      <c r="K195" s="453"/>
      <c r="L195" s="453"/>
      <c r="M195" s="453"/>
      <c r="N195" s="453"/>
      <c r="O195" s="454"/>
      <c r="P195" s="454"/>
      <c r="Q195" s="454"/>
      <c r="R195" s="454"/>
      <c r="S195" s="454"/>
      <c r="T195" s="454"/>
      <c r="U195" s="454"/>
      <c r="V195" s="454"/>
      <c r="W195" s="454"/>
      <c r="X195" s="454"/>
      <c r="Y195" s="454"/>
      <c r="Z195" s="454"/>
      <c r="AA195" s="454"/>
      <c r="AB195" s="454"/>
      <c r="AC195" s="454"/>
      <c r="AD195" s="454"/>
      <c r="AE195" s="454"/>
      <c r="AF195" s="454"/>
      <c r="AG195" s="454"/>
      <c r="AH195" s="454"/>
      <c r="AI195" s="454"/>
      <c r="AJ195" s="454"/>
      <c r="AK195" s="454"/>
      <c r="AL195" s="454"/>
      <c r="AM195" s="454"/>
      <c r="AN195" s="454"/>
      <c r="AO195" s="454"/>
      <c r="AP195" s="454"/>
      <c r="AQ195" s="454"/>
      <c r="AR195" s="454"/>
      <c r="AS195" s="454"/>
      <c r="AT195" s="454"/>
      <c r="AU195" s="454"/>
      <c r="AV195" s="454"/>
      <c r="AW195" s="454"/>
      <c r="AX195" s="454"/>
      <c r="AY195" s="454"/>
      <c r="AZ195" s="454"/>
      <c r="BA195" s="454"/>
      <c r="BB195" s="454"/>
      <c r="BC195" s="454"/>
      <c r="BD195" s="454"/>
      <c r="BE195" s="454"/>
      <c r="BF195" s="454"/>
      <c r="BG195" s="454"/>
      <c r="BH195" s="454"/>
      <c r="BI195" s="454"/>
      <c r="BJ195" s="454"/>
      <c r="BK195" s="454"/>
      <c r="BL195" s="454"/>
      <c r="BM195" s="454"/>
      <c r="BN195" s="454"/>
      <c r="BO195" s="454"/>
      <c r="BP195" s="454"/>
      <c r="BQ195" s="454"/>
      <c r="BR195" s="454"/>
      <c r="BS195" s="454"/>
      <c r="BT195" s="454"/>
    </row>
    <row r="196" spans="1:72" s="82" customFormat="1" ht="17.25" customHeight="1" x14ac:dyDescent="0.25">
      <c r="A196" s="80"/>
      <c r="B196" s="81"/>
      <c r="C196" s="452"/>
      <c r="D196" s="453"/>
      <c r="E196" s="452"/>
      <c r="F196" s="453"/>
      <c r="G196" s="453"/>
      <c r="H196" s="453"/>
      <c r="I196" s="453"/>
      <c r="J196" s="453"/>
      <c r="K196" s="453"/>
      <c r="L196" s="453"/>
      <c r="M196" s="453"/>
      <c r="N196" s="453"/>
      <c r="O196" s="454"/>
      <c r="P196" s="454"/>
      <c r="Q196" s="454"/>
      <c r="R196" s="454"/>
      <c r="S196" s="454"/>
      <c r="T196" s="454"/>
      <c r="U196" s="454"/>
      <c r="V196" s="454"/>
      <c r="W196" s="454"/>
      <c r="X196" s="454"/>
      <c r="Y196" s="454"/>
      <c r="Z196" s="454"/>
      <c r="AA196" s="454"/>
      <c r="AB196" s="454"/>
      <c r="AC196" s="454"/>
      <c r="AD196" s="454"/>
      <c r="AE196" s="454"/>
      <c r="AF196" s="454"/>
      <c r="AG196" s="454"/>
      <c r="AH196" s="454"/>
      <c r="AI196" s="454"/>
      <c r="AJ196" s="454"/>
      <c r="AK196" s="454"/>
      <c r="AL196" s="454"/>
      <c r="AM196" s="454"/>
      <c r="AN196" s="454"/>
      <c r="AO196" s="454"/>
      <c r="AP196" s="454"/>
      <c r="AQ196" s="454"/>
      <c r="AR196" s="454"/>
      <c r="AS196" s="454"/>
      <c r="AT196" s="454"/>
      <c r="AU196" s="454"/>
      <c r="AV196" s="454"/>
      <c r="AW196" s="454"/>
      <c r="AX196" s="454"/>
      <c r="AY196" s="454"/>
      <c r="AZ196" s="454"/>
      <c r="BA196" s="454"/>
      <c r="BB196" s="454"/>
      <c r="BC196" s="454"/>
      <c r="BD196" s="454"/>
      <c r="BE196" s="454"/>
      <c r="BF196" s="454"/>
      <c r="BG196" s="454"/>
      <c r="BH196" s="454"/>
      <c r="BI196" s="454"/>
      <c r="BJ196" s="454"/>
      <c r="BK196" s="454"/>
      <c r="BL196" s="454"/>
      <c r="BM196" s="454"/>
      <c r="BN196" s="454"/>
      <c r="BO196" s="454"/>
      <c r="BP196" s="454"/>
      <c r="BQ196" s="454"/>
      <c r="BR196" s="454"/>
      <c r="BS196" s="454"/>
      <c r="BT196" s="454"/>
    </row>
    <row r="197" spans="1:72" s="82" customFormat="1" ht="17.25" customHeight="1" x14ac:dyDescent="0.25">
      <c r="A197" s="80"/>
      <c r="B197" s="81"/>
      <c r="C197" s="452"/>
      <c r="D197" s="453"/>
      <c r="E197" s="452"/>
      <c r="F197" s="453"/>
      <c r="G197" s="453"/>
      <c r="H197" s="453"/>
      <c r="I197" s="453"/>
      <c r="J197" s="453"/>
      <c r="K197" s="453"/>
      <c r="L197" s="453"/>
      <c r="M197" s="453"/>
      <c r="N197" s="453"/>
      <c r="O197" s="454"/>
      <c r="P197" s="454"/>
      <c r="Q197" s="454"/>
      <c r="R197" s="454"/>
      <c r="S197" s="454"/>
      <c r="T197" s="454"/>
      <c r="U197" s="454"/>
      <c r="V197" s="454"/>
      <c r="W197" s="454"/>
      <c r="X197" s="454"/>
      <c r="Y197" s="454"/>
      <c r="Z197" s="454"/>
      <c r="AA197" s="454"/>
      <c r="AB197" s="454"/>
      <c r="AC197" s="454"/>
      <c r="AD197" s="454"/>
      <c r="AE197" s="454"/>
      <c r="AF197" s="454"/>
      <c r="AG197" s="454"/>
      <c r="AH197" s="454"/>
      <c r="AI197" s="454"/>
      <c r="AJ197" s="454"/>
      <c r="AK197" s="454"/>
      <c r="AL197" s="454"/>
      <c r="AM197" s="454"/>
      <c r="AN197" s="454"/>
      <c r="AO197" s="454"/>
      <c r="AP197" s="454"/>
      <c r="AQ197" s="454"/>
      <c r="AR197" s="454"/>
      <c r="AS197" s="454"/>
      <c r="AT197" s="454"/>
      <c r="AU197" s="454"/>
      <c r="AV197" s="454"/>
      <c r="AW197" s="454"/>
      <c r="AX197" s="454"/>
      <c r="AY197" s="454"/>
      <c r="AZ197" s="454"/>
      <c r="BA197" s="454"/>
      <c r="BB197" s="454"/>
      <c r="BC197" s="454"/>
      <c r="BD197" s="454"/>
      <c r="BE197" s="454"/>
      <c r="BF197" s="454"/>
      <c r="BG197" s="454"/>
      <c r="BH197" s="454"/>
      <c r="BI197" s="454"/>
      <c r="BJ197" s="454"/>
      <c r="BK197" s="454"/>
      <c r="BL197" s="454"/>
      <c r="BM197" s="454"/>
      <c r="BN197" s="454"/>
      <c r="BO197" s="454"/>
      <c r="BP197" s="454"/>
      <c r="BQ197" s="454"/>
      <c r="BR197" s="454"/>
      <c r="BS197" s="454"/>
      <c r="BT197" s="454"/>
    </row>
    <row r="198" spans="1:72" s="82" customFormat="1" ht="17.25" customHeight="1" x14ac:dyDescent="0.25">
      <c r="A198" s="80"/>
      <c r="B198" s="81"/>
      <c r="C198" s="452"/>
      <c r="D198" s="453"/>
      <c r="E198" s="452"/>
      <c r="F198" s="453"/>
      <c r="G198" s="453"/>
      <c r="H198" s="453"/>
      <c r="I198" s="453"/>
      <c r="J198" s="453"/>
      <c r="K198" s="453"/>
      <c r="L198" s="453"/>
      <c r="M198" s="453"/>
      <c r="N198" s="453"/>
      <c r="O198" s="454"/>
      <c r="P198" s="454"/>
      <c r="Q198" s="454"/>
      <c r="R198" s="454"/>
      <c r="S198" s="454"/>
      <c r="T198" s="454"/>
      <c r="U198" s="454"/>
      <c r="V198" s="454"/>
      <c r="W198" s="454"/>
      <c r="X198" s="454"/>
      <c r="Y198" s="454"/>
      <c r="Z198" s="454"/>
      <c r="AA198" s="454"/>
      <c r="AB198" s="454"/>
      <c r="AC198" s="454"/>
      <c r="AD198" s="454"/>
      <c r="AE198" s="454"/>
      <c r="AF198" s="454"/>
      <c r="AG198" s="454"/>
      <c r="AH198" s="454"/>
      <c r="AI198" s="454"/>
      <c r="AJ198" s="454"/>
      <c r="AK198" s="454"/>
      <c r="AL198" s="454"/>
      <c r="AM198" s="454"/>
      <c r="AN198" s="454"/>
      <c r="AO198" s="454"/>
      <c r="AP198" s="454"/>
      <c r="AQ198" s="454"/>
      <c r="AR198" s="454"/>
      <c r="AS198" s="454"/>
      <c r="AT198" s="454"/>
      <c r="AU198" s="454"/>
      <c r="AV198" s="454"/>
      <c r="AW198" s="454"/>
      <c r="AX198" s="454"/>
      <c r="AY198" s="454"/>
      <c r="AZ198" s="454"/>
      <c r="BA198" s="454"/>
      <c r="BB198" s="454"/>
      <c r="BC198" s="454"/>
      <c r="BD198" s="454"/>
      <c r="BE198" s="454"/>
      <c r="BF198" s="454"/>
      <c r="BG198" s="454"/>
      <c r="BH198" s="454"/>
      <c r="BI198" s="454"/>
      <c r="BJ198" s="454"/>
      <c r="BK198" s="454"/>
      <c r="BL198" s="454"/>
      <c r="BM198" s="454"/>
      <c r="BN198" s="454"/>
      <c r="BO198" s="454"/>
      <c r="BP198" s="454"/>
      <c r="BQ198" s="454"/>
      <c r="BR198" s="454"/>
      <c r="BS198" s="454"/>
      <c r="BT198" s="454"/>
    </row>
    <row r="199" spans="1:72" s="82" customFormat="1" ht="17.25" customHeight="1" x14ac:dyDescent="0.25">
      <c r="A199" s="80"/>
      <c r="B199" s="81"/>
      <c r="C199" s="452"/>
      <c r="D199" s="453"/>
      <c r="E199" s="452"/>
      <c r="F199" s="453"/>
      <c r="G199" s="453"/>
      <c r="H199" s="453"/>
      <c r="I199" s="453"/>
      <c r="J199" s="453"/>
      <c r="K199" s="453"/>
      <c r="L199" s="453"/>
      <c r="M199" s="453"/>
      <c r="N199" s="453"/>
      <c r="O199" s="454"/>
      <c r="P199" s="454"/>
      <c r="Q199" s="454"/>
      <c r="R199" s="454"/>
      <c r="S199" s="454"/>
      <c r="T199" s="454"/>
      <c r="U199" s="454"/>
      <c r="V199" s="454"/>
      <c r="W199" s="454"/>
      <c r="X199" s="454"/>
      <c r="Y199" s="454"/>
      <c r="Z199" s="454"/>
      <c r="AA199" s="454"/>
      <c r="AB199" s="454"/>
      <c r="AC199" s="454"/>
      <c r="AD199" s="454"/>
      <c r="AE199" s="454"/>
      <c r="AF199" s="454"/>
      <c r="AG199" s="454"/>
      <c r="AH199" s="454"/>
      <c r="AI199" s="454"/>
      <c r="AJ199" s="454"/>
      <c r="AK199" s="454"/>
      <c r="AL199" s="454"/>
      <c r="AM199" s="454"/>
      <c r="AN199" s="454"/>
      <c r="AO199" s="454"/>
      <c r="AP199" s="454"/>
      <c r="AQ199" s="454"/>
      <c r="AR199" s="454"/>
      <c r="AS199" s="454"/>
      <c r="AT199" s="454"/>
      <c r="AU199" s="454"/>
      <c r="AV199" s="454"/>
      <c r="AW199" s="454"/>
      <c r="AX199" s="454"/>
      <c r="AY199" s="454"/>
      <c r="AZ199" s="454"/>
      <c r="BA199" s="454"/>
      <c r="BB199" s="454"/>
      <c r="BC199" s="454"/>
      <c r="BD199" s="454"/>
      <c r="BE199" s="454"/>
      <c r="BF199" s="454"/>
      <c r="BG199" s="454"/>
      <c r="BH199" s="454"/>
      <c r="BI199" s="454"/>
      <c r="BJ199" s="454"/>
      <c r="BK199" s="454"/>
      <c r="BL199" s="454"/>
      <c r="BM199" s="454"/>
      <c r="BN199" s="454"/>
      <c r="BO199" s="454"/>
      <c r="BP199" s="454"/>
      <c r="BQ199" s="454"/>
      <c r="BR199" s="454"/>
      <c r="BS199" s="454"/>
      <c r="BT199" s="454"/>
    </row>
    <row r="200" spans="1:72" s="82" customFormat="1" ht="17.25" customHeight="1" x14ac:dyDescent="0.25">
      <c r="A200" s="80"/>
      <c r="B200" s="81"/>
      <c r="C200" s="452"/>
      <c r="D200" s="453"/>
      <c r="E200" s="452"/>
      <c r="F200" s="453"/>
      <c r="G200" s="453"/>
      <c r="H200" s="453"/>
      <c r="I200" s="453"/>
      <c r="J200" s="453"/>
      <c r="K200" s="453"/>
      <c r="L200" s="453"/>
      <c r="M200" s="453"/>
      <c r="N200" s="453"/>
      <c r="O200" s="454"/>
      <c r="P200" s="454"/>
      <c r="Q200" s="454"/>
      <c r="R200" s="454"/>
      <c r="S200" s="454"/>
      <c r="T200" s="454"/>
      <c r="U200" s="454"/>
      <c r="V200" s="454"/>
      <c r="W200" s="454"/>
      <c r="X200" s="454"/>
      <c r="Y200" s="454"/>
      <c r="Z200" s="454"/>
      <c r="AA200" s="454"/>
      <c r="AB200" s="454"/>
      <c r="AC200" s="454"/>
      <c r="AD200" s="454"/>
      <c r="AE200" s="454"/>
      <c r="AF200" s="454"/>
      <c r="AG200" s="454"/>
      <c r="AH200" s="454"/>
      <c r="AI200" s="454"/>
      <c r="AJ200" s="454"/>
      <c r="AK200" s="454"/>
      <c r="AL200" s="454"/>
      <c r="AM200" s="454"/>
      <c r="AN200" s="454"/>
      <c r="AO200" s="454"/>
      <c r="AP200" s="454"/>
      <c r="AQ200" s="454"/>
      <c r="AR200" s="454"/>
      <c r="AS200" s="454"/>
      <c r="AT200" s="454"/>
      <c r="AU200" s="454"/>
      <c r="AV200" s="454"/>
      <c r="AW200" s="454"/>
      <c r="AX200" s="454"/>
      <c r="AY200" s="454"/>
      <c r="AZ200" s="454"/>
      <c r="BA200" s="454"/>
      <c r="BB200" s="454"/>
      <c r="BC200" s="454"/>
      <c r="BD200" s="454"/>
      <c r="BE200" s="454"/>
      <c r="BF200" s="454"/>
      <c r="BG200" s="454"/>
      <c r="BH200" s="454"/>
      <c r="BI200" s="454"/>
      <c r="BJ200" s="454"/>
      <c r="BK200" s="454"/>
      <c r="BL200" s="454"/>
      <c r="BM200" s="454"/>
      <c r="BN200" s="454"/>
      <c r="BO200" s="454"/>
      <c r="BP200" s="454"/>
      <c r="BQ200" s="454"/>
      <c r="BR200" s="454"/>
      <c r="BS200" s="454"/>
      <c r="BT200" s="454"/>
    </row>
    <row r="201" spans="1:72" s="82" customFormat="1" ht="17.25" customHeight="1" x14ac:dyDescent="0.25">
      <c r="A201" s="80"/>
      <c r="B201" s="81"/>
      <c r="C201" s="452"/>
      <c r="D201" s="453"/>
      <c r="E201" s="452"/>
      <c r="F201" s="453"/>
      <c r="G201" s="453"/>
      <c r="H201" s="453"/>
      <c r="I201" s="453"/>
      <c r="J201" s="453"/>
      <c r="K201" s="453"/>
      <c r="L201" s="453"/>
      <c r="M201" s="453"/>
      <c r="N201" s="453"/>
      <c r="O201" s="454"/>
      <c r="P201" s="454"/>
      <c r="Q201" s="454"/>
      <c r="R201" s="454"/>
      <c r="S201" s="454"/>
      <c r="T201" s="454"/>
      <c r="U201" s="454"/>
      <c r="V201" s="454"/>
      <c r="W201" s="454"/>
      <c r="X201" s="454"/>
      <c r="Y201" s="454"/>
      <c r="Z201" s="454"/>
      <c r="AA201" s="454"/>
      <c r="AB201" s="454"/>
      <c r="AC201" s="454"/>
      <c r="AD201" s="454"/>
      <c r="AE201" s="454"/>
      <c r="AF201" s="454"/>
      <c r="AG201" s="454"/>
      <c r="AH201" s="454"/>
      <c r="AI201" s="454"/>
      <c r="AJ201" s="454"/>
      <c r="AK201" s="454"/>
      <c r="AL201" s="454"/>
      <c r="AM201" s="454"/>
      <c r="AN201" s="454"/>
      <c r="AO201" s="454"/>
      <c r="AP201" s="454"/>
      <c r="AQ201" s="454"/>
      <c r="AR201" s="454"/>
      <c r="AS201" s="454"/>
      <c r="AT201" s="454"/>
      <c r="AU201" s="454"/>
      <c r="AV201" s="454"/>
      <c r="AW201" s="454"/>
      <c r="AX201" s="454"/>
      <c r="AY201" s="454"/>
      <c r="AZ201" s="454"/>
      <c r="BA201" s="454"/>
      <c r="BB201" s="454"/>
      <c r="BC201" s="454"/>
      <c r="BD201" s="454"/>
      <c r="BE201" s="454"/>
      <c r="BF201" s="454"/>
      <c r="BG201" s="454"/>
      <c r="BH201" s="454"/>
      <c r="BI201" s="454"/>
      <c r="BJ201" s="454"/>
      <c r="BK201" s="454"/>
      <c r="BL201" s="454"/>
      <c r="BM201" s="454"/>
      <c r="BN201" s="454"/>
      <c r="BO201" s="454"/>
      <c r="BP201" s="454"/>
      <c r="BQ201" s="454"/>
      <c r="BR201" s="454"/>
      <c r="BS201" s="454"/>
      <c r="BT201" s="454"/>
    </row>
    <row r="202" spans="1:72" s="82" customFormat="1" ht="17.25" customHeight="1" x14ac:dyDescent="0.25">
      <c r="A202" s="80"/>
      <c r="B202" s="81"/>
      <c r="C202" s="452"/>
      <c r="D202" s="453"/>
      <c r="E202" s="452"/>
      <c r="F202" s="453"/>
      <c r="G202" s="453"/>
      <c r="H202" s="453"/>
      <c r="I202" s="453"/>
      <c r="J202" s="453"/>
      <c r="K202" s="453"/>
      <c r="L202" s="453"/>
      <c r="M202" s="453"/>
      <c r="N202" s="453"/>
      <c r="O202" s="454"/>
      <c r="P202" s="454"/>
      <c r="Q202" s="454"/>
      <c r="R202" s="454"/>
      <c r="S202" s="454"/>
      <c r="T202" s="454"/>
      <c r="U202" s="454"/>
      <c r="V202" s="454"/>
      <c r="W202" s="454"/>
      <c r="X202" s="454"/>
      <c r="Y202" s="454"/>
      <c r="Z202" s="454"/>
      <c r="AA202" s="454"/>
      <c r="AB202" s="454"/>
      <c r="AC202" s="454"/>
      <c r="AD202" s="454"/>
      <c r="AE202" s="454"/>
      <c r="AF202" s="454"/>
      <c r="AG202" s="454"/>
      <c r="AH202" s="454"/>
      <c r="AI202" s="454"/>
      <c r="AJ202" s="454"/>
      <c r="AK202" s="454"/>
      <c r="AL202" s="454"/>
      <c r="AM202" s="454"/>
      <c r="AN202" s="454"/>
      <c r="AO202" s="454"/>
      <c r="AP202" s="454"/>
      <c r="AQ202" s="454"/>
      <c r="AR202" s="454"/>
      <c r="AS202" s="454"/>
      <c r="AT202" s="454"/>
      <c r="AU202" s="454"/>
      <c r="AV202" s="454"/>
      <c r="AW202" s="454"/>
      <c r="AX202" s="454"/>
      <c r="AY202" s="454"/>
      <c r="AZ202" s="454"/>
      <c r="BA202" s="454"/>
      <c r="BB202" s="454"/>
      <c r="BC202" s="454"/>
      <c r="BD202" s="454"/>
      <c r="BE202" s="454"/>
      <c r="BF202" s="454"/>
      <c r="BG202" s="454"/>
      <c r="BH202" s="454"/>
      <c r="BI202" s="454"/>
      <c r="BJ202" s="454"/>
      <c r="BK202" s="454"/>
      <c r="BL202" s="454"/>
      <c r="BM202" s="454"/>
      <c r="BN202" s="454"/>
      <c r="BO202" s="454"/>
      <c r="BP202" s="454"/>
      <c r="BQ202" s="454"/>
      <c r="BR202" s="454"/>
      <c r="BS202" s="454"/>
      <c r="BT202" s="454"/>
    </row>
    <row r="203" spans="1:72" s="82" customFormat="1" ht="17.25" customHeight="1" x14ac:dyDescent="0.25">
      <c r="A203" s="80"/>
      <c r="B203" s="81"/>
      <c r="C203" s="452"/>
      <c r="D203" s="453"/>
      <c r="E203" s="452"/>
      <c r="F203" s="453"/>
      <c r="G203" s="453"/>
      <c r="H203" s="453"/>
      <c r="I203" s="453"/>
      <c r="J203" s="453"/>
      <c r="K203" s="453"/>
      <c r="L203" s="453"/>
      <c r="M203" s="453"/>
      <c r="N203" s="453"/>
      <c r="O203" s="454"/>
      <c r="P203" s="454"/>
      <c r="Q203" s="454"/>
      <c r="R203" s="454"/>
      <c r="S203" s="454"/>
      <c r="T203" s="454"/>
      <c r="U203" s="454"/>
      <c r="V203" s="454"/>
      <c r="W203" s="454"/>
      <c r="X203" s="454"/>
      <c r="Y203" s="454"/>
      <c r="Z203" s="454"/>
      <c r="AA203" s="454"/>
      <c r="AB203" s="454"/>
      <c r="AC203" s="454"/>
      <c r="AD203" s="454"/>
      <c r="AE203" s="454"/>
      <c r="AF203" s="454"/>
      <c r="AG203" s="454"/>
      <c r="AH203" s="454"/>
      <c r="AI203" s="454"/>
      <c r="AJ203" s="454"/>
      <c r="AK203" s="454"/>
      <c r="AL203" s="454"/>
      <c r="AM203" s="454"/>
      <c r="AN203" s="454"/>
      <c r="AO203" s="454"/>
      <c r="AP203" s="454"/>
      <c r="AQ203" s="454"/>
      <c r="AR203" s="454"/>
      <c r="AS203" s="454"/>
      <c r="AT203" s="454"/>
      <c r="AU203" s="454"/>
      <c r="AV203" s="454"/>
      <c r="AW203" s="454"/>
      <c r="AX203" s="454"/>
      <c r="AY203" s="454"/>
      <c r="AZ203" s="454"/>
      <c r="BA203" s="454"/>
      <c r="BB203" s="454"/>
      <c r="BC203" s="454"/>
      <c r="BD203" s="454"/>
      <c r="BE203" s="454"/>
      <c r="BF203" s="454"/>
      <c r="BG203" s="454"/>
      <c r="BH203" s="454"/>
      <c r="BI203" s="454"/>
      <c r="BJ203" s="454"/>
      <c r="BK203" s="454"/>
      <c r="BL203" s="454"/>
      <c r="BM203" s="454"/>
      <c r="BN203" s="454"/>
      <c r="BO203" s="454"/>
      <c r="BP203" s="454"/>
      <c r="BQ203" s="454"/>
      <c r="BR203" s="454"/>
      <c r="BS203" s="454"/>
      <c r="BT203" s="454"/>
    </row>
    <row r="204" spans="1:72" s="82" customFormat="1" ht="17.25" customHeight="1" x14ac:dyDescent="0.25">
      <c r="A204" s="80"/>
      <c r="B204" s="81"/>
      <c r="C204" s="452"/>
      <c r="D204" s="453"/>
      <c r="E204" s="452"/>
      <c r="F204" s="453"/>
      <c r="G204" s="453"/>
      <c r="H204" s="453"/>
      <c r="I204" s="453"/>
      <c r="J204" s="453"/>
      <c r="K204" s="453"/>
      <c r="L204" s="453"/>
      <c r="M204" s="453"/>
      <c r="N204" s="453"/>
      <c r="O204" s="454"/>
      <c r="P204" s="454"/>
      <c r="Q204" s="454"/>
      <c r="R204" s="454"/>
      <c r="S204" s="454"/>
      <c r="T204" s="454"/>
      <c r="U204" s="454"/>
      <c r="V204" s="454"/>
      <c r="W204" s="454"/>
      <c r="X204" s="454"/>
      <c r="Y204" s="454"/>
      <c r="Z204" s="454"/>
      <c r="AA204" s="454"/>
      <c r="AB204" s="454"/>
      <c r="AC204" s="454"/>
      <c r="AD204" s="454"/>
      <c r="AE204" s="454"/>
      <c r="AF204" s="454"/>
      <c r="AG204" s="454"/>
      <c r="AH204" s="454"/>
      <c r="AI204" s="454"/>
      <c r="AJ204" s="454"/>
      <c r="AK204" s="454"/>
      <c r="AL204" s="454"/>
      <c r="AM204" s="454"/>
      <c r="AN204" s="454"/>
      <c r="AO204" s="454"/>
      <c r="AP204" s="454"/>
      <c r="AQ204" s="454"/>
      <c r="AR204" s="454"/>
      <c r="AS204" s="454"/>
      <c r="AT204" s="454"/>
      <c r="AU204" s="454"/>
      <c r="AV204" s="454"/>
      <c r="AW204" s="454"/>
      <c r="AX204" s="454"/>
      <c r="AY204" s="454"/>
      <c r="AZ204" s="454"/>
      <c r="BA204" s="454"/>
      <c r="BB204" s="454"/>
      <c r="BC204" s="454"/>
      <c r="BD204" s="454"/>
      <c r="BE204" s="454"/>
      <c r="BF204" s="454"/>
      <c r="BG204" s="454"/>
      <c r="BH204" s="454"/>
      <c r="BI204" s="454"/>
      <c r="BJ204" s="454"/>
      <c r="BK204" s="454"/>
      <c r="BL204" s="454"/>
      <c r="BM204" s="454"/>
      <c r="BN204" s="454"/>
      <c r="BO204" s="454"/>
      <c r="BP204" s="454"/>
      <c r="BQ204" s="454"/>
      <c r="BR204" s="454"/>
      <c r="BS204" s="454"/>
      <c r="BT204" s="454"/>
    </row>
    <row r="205" spans="1:72" s="82" customFormat="1" ht="17.25" customHeight="1" x14ac:dyDescent="0.25">
      <c r="A205" s="80"/>
      <c r="B205" s="81"/>
      <c r="C205" s="452"/>
      <c r="D205" s="453"/>
      <c r="E205" s="452"/>
      <c r="F205" s="453"/>
      <c r="G205" s="453"/>
      <c r="H205" s="453"/>
      <c r="I205" s="453"/>
      <c r="J205" s="453"/>
      <c r="K205" s="453"/>
      <c r="L205" s="453"/>
      <c r="M205" s="453"/>
      <c r="N205" s="453"/>
      <c r="O205" s="454"/>
      <c r="P205" s="454"/>
      <c r="Q205" s="454"/>
      <c r="R205" s="454"/>
      <c r="S205" s="454"/>
      <c r="T205" s="454"/>
      <c r="U205" s="454"/>
      <c r="V205" s="454"/>
      <c r="W205" s="454"/>
      <c r="X205" s="454"/>
      <c r="Y205" s="454"/>
      <c r="Z205" s="454"/>
      <c r="AA205" s="454"/>
      <c r="AB205" s="454"/>
      <c r="AC205" s="454"/>
      <c r="AD205" s="454"/>
      <c r="AE205" s="454"/>
      <c r="AF205" s="454"/>
      <c r="AG205" s="454"/>
      <c r="AH205" s="454"/>
      <c r="AI205" s="454"/>
      <c r="AJ205" s="454"/>
      <c r="AK205" s="454"/>
      <c r="AL205" s="454"/>
      <c r="AM205" s="454"/>
      <c r="AN205" s="454"/>
      <c r="AO205" s="454"/>
      <c r="AP205" s="454"/>
      <c r="AQ205" s="454"/>
      <c r="AR205" s="454"/>
      <c r="AS205" s="454"/>
      <c r="AT205" s="454"/>
      <c r="AU205" s="454"/>
      <c r="AV205" s="454"/>
      <c r="AW205" s="454"/>
      <c r="AX205" s="454"/>
      <c r="AY205" s="454"/>
      <c r="AZ205" s="454"/>
      <c r="BA205" s="454"/>
      <c r="BB205" s="454"/>
      <c r="BC205" s="454"/>
      <c r="BD205" s="454"/>
      <c r="BE205" s="454"/>
      <c r="BF205" s="454"/>
      <c r="BG205" s="454"/>
      <c r="BH205" s="454"/>
      <c r="BI205" s="454"/>
      <c r="BJ205" s="454"/>
      <c r="BK205" s="454"/>
      <c r="BL205" s="454"/>
      <c r="BM205" s="454"/>
      <c r="BN205" s="454"/>
      <c r="BO205" s="454"/>
      <c r="BP205" s="454"/>
      <c r="BQ205" s="454"/>
      <c r="BR205" s="454"/>
      <c r="BS205" s="454"/>
      <c r="BT205" s="454"/>
    </row>
    <row r="206" spans="1:72" s="82" customFormat="1" ht="17.25" customHeight="1" x14ac:dyDescent="0.25">
      <c r="A206" s="80"/>
      <c r="B206" s="81"/>
      <c r="C206" s="452"/>
      <c r="D206" s="453"/>
      <c r="E206" s="452"/>
      <c r="F206" s="453"/>
      <c r="G206" s="453"/>
      <c r="H206" s="453"/>
      <c r="I206" s="453"/>
      <c r="J206" s="453"/>
      <c r="K206" s="453"/>
      <c r="L206" s="453"/>
      <c r="M206" s="453"/>
      <c r="N206" s="453"/>
      <c r="O206" s="454"/>
      <c r="P206" s="454"/>
      <c r="Q206" s="454"/>
      <c r="R206" s="454"/>
      <c r="S206" s="454"/>
      <c r="T206" s="454"/>
      <c r="U206" s="454"/>
      <c r="V206" s="454"/>
      <c r="W206" s="454"/>
      <c r="X206" s="454"/>
      <c r="Y206" s="454"/>
      <c r="Z206" s="454"/>
      <c r="AA206" s="454"/>
      <c r="AB206" s="454"/>
      <c r="AC206" s="454"/>
      <c r="AD206" s="454"/>
      <c r="AE206" s="454"/>
      <c r="AF206" s="454"/>
      <c r="AG206" s="454"/>
      <c r="AH206" s="454"/>
      <c r="AI206" s="454"/>
      <c r="AJ206" s="454"/>
      <c r="AK206" s="454"/>
      <c r="AL206" s="454"/>
      <c r="AM206" s="454"/>
      <c r="AN206" s="454"/>
      <c r="AO206" s="454"/>
      <c r="AP206" s="454"/>
      <c r="AQ206" s="454"/>
      <c r="AR206" s="454"/>
      <c r="AS206" s="454"/>
      <c r="AT206" s="454"/>
      <c r="AU206" s="454"/>
      <c r="AV206" s="454"/>
      <c r="AW206" s="454"/>
      <c r="AX206" s="454"/>
      <c r="AY206" s="454"/>
      <c r="AZ206" s="454"/>
      <c r="BA206" s="454"/>
      <c r="BB206" s="454"/>
      <c r="BC206" s="454"/>
      <c r="BD206" s="454"/>
      <c r="BE206" s="454"/>
      <c r="BF206" s="454"/>
      <c r="BG206" s="454"/>
      <c r="BH206" s="454"/>
      <c r="BI206" s="454"/>
      <c r="BJ206" s="454"/>
      <c r="BK206" s="454"/>
      <c r="BL206" s="454"/>
      <c r="BM206" s="454"/>
      <c r="BN206" s="454"/>
      <c r="BO206" s="454"/>
      <c r="BP206" s="454"/>
      <c r="BQ206" s="454"/>
      <c r="BR206" s="454"/>
      <c r="BS206" s="454"/>
      <c r="BT206" s="454"/>
    </row>
    <row r="207" spans="1:72" s="82" customFormat="1" ht="17.25" customHeight="1" x14ac:dyDescent="0.25">
      <c r="A207" s="80"/>
      <c r="B207" s="81"/>
      <c r="C207" s="452"/>
      <c r="D207" s="453"/>
      <c r="E207" s="452"/>
      <c r="F207" s="453"/>
      <c r="G207" s="453"/>
      <c r="H207" s="453"/>
      <c r="I207" s="453"/>
      <c r="J207" s="453"/>
      <c r="K207" s="453"/>
      <c r="L207" s="453"/>
      <c r="M207" s="453"/>
      <c r="N207" s="453"/>
      <c r="O207" s="454"/>
      <c r="P207" s="454"/>
      <c r="Q207" s="454"/>
      <c r="R207" s="454"/>
      <c r="S207" s="454"/>
      <c r="T207" s="454"/>
      <c r="U207" s="454"/>
      <c r="V207" s="454"/>
      <c r="W207" s="454"/>
      <c r="X207" s="454"/>
      <c r="Y207" s="454"/>
      <c r="Z207" s="454"/>
      <c r="AA207" s="454"/>
      <c r="AB207" s="454"/>
      <c r="AC207" s="454"/>
      <c r="AD207" s="454"/>
      <c r="AE207" s="454"/>
      <c r="AF207" s="454"/>
      <c r="AG207" s="454"/>
      <c r="AH207" s="454"/>
      <c r="AI207" s="454"/>
      <c r="AJ207" s="454"/>
      <c r="AK207" s="454"/>
      <c r="AL207" s="454"/>
      <c r="AM207" s="454"/>
      <c r="AN207" s="454"/>
      <c r="AO207" s="454"/>
      <c r="AP207" s="454"/>
      <c r="AQ207" s="454"/>
      <c r="AR207" s="454"/>
      <c r="AS207" s="454"/>
      <c r="AT207" s="454"/>
      <c r="AU207" s="454"/>
      <c r="AV207" s="454"/>
      <c r="AW207" s="454"/>
      <c r="AX207" s="454"/>
      <c r="AY207" s="454"/>
      <c r="AZ207" s="454"/>
      <c r="BA207" s="454"/>
      <c r="BB207" s="454"/>
      <c r="BC207" s="454"/>
      <c r="BD207" s="454"/>
      <c r="BE207" s="454"/>
      <c r="BF207" s="454"/>
      <c r="BG207" s="454"/>
      <c r="BH207" s="454"/>
      <c r="BI207" s="454"/>
      <c r="BJ207" s="454"/>
      <c r="BK207" s="454"/>
      <c r="BL207" s="454"/>
      <c r="BM207" s="454"/>
      <c r="BN207" s="454"/>
      <c r="BO207" s="454"/>
      <c r="BP207" s="454"/>
      <c r="BQ207" s="454"/>
      <c r="BR207" s="454"/>
      <c r="BS207" s="454"/>
      <c r="BT207" s="454"/>
    </row>
    <row r="208" spans="1:72" s="82" customFormat="1" ht="17.25" customHeight="1" x14ac:dyDescent="0.25">
      <c r="A208" s="80"/>
      <c r="B208" s="81"/>
      <c r="C208" s="452"/>
      <c r="D208" s="453"/>
      <c r="E208" s="452"/>
      <c r="F208" s="453"/>
      <c r="G208" s="453"/>
      <c r="H208" s="453"/>
      <c r="I208" s="453"/>
      <c r="J208" s="453"/>
      <c r="K208" s="453"/>
      <c r="L208" s="453"/>
      <c r="M208" s="453"/>
      <c r="N208" s="453"/>
      <c r="O208" s="454"/>
      <c r="P208" s="454"/>
      <c r="Q208" s="454"/>
      <c r="R208" s="454"/>
      <c r="S208" s="454"/>
      <c r="T208" s="454"/>
      <c r="U208" s="454"/>
      <c r="V208" s="454"/>
      <c r="W208" s="454"/>
      <c r="X208" s="454"/>
      <c r="Y208" s="454"/>
      <c r="Z208" s="454"/>
      <c r="AA208" s="454"/>
      <c r="AB208" s="454"/>
      <c r="AC208" s="454"/>
      <c r="AD208" s="454"/>
      <c r="AE208" s="454"/>
      <c r="AF208" s="454"/>
      <c r="AG208" s="454"/>
      <c r="AH208" s="454"/>
      <c r="AI208" s="454"/>
      <c r="AJ208" s="454"/>
      <c r="AK208" s="454"/>
      <c r="AL208" s="454"/>
      <c r="AM208" s="454"/>
      <c r="AN208" s="454"/>
      <c r="AO208" s="454"/>
      <c r="AP208" s="454"/>
      <c r="AQ208" s="454"/>
      <c r="AR208" s="454"/>
      <c r="AS208" s="454"/>
      <c r="AT208" s="454"/>
      <c r="AU208" s="454"/>
      <c r="AV208" s="454"/>
      <c r="AW208" s="454"/>
      <c r="AX208" s="454"/>
      <c r="AY208" s="454"/>
      <c r="AZ208" s="454"/>
      <c r="BA208" s="454"/>
      <c r="BB208" s="454"/>
      <c r="BC208" s="454"/>
      <c r="BD208" s="454"/>
      <c r="BE208" s="454"/>
      <c r="BF208" s="454"/>
      <c r="BG208" s="454"/>
      <c r="BH208" s="454"/>
      <c r="BI208" s="454"/>
      <c r="BJ208" s="454"/>
      <c r="BK208" s="454"/>
      <c r="BL208" s="454"/>
      <c r="BM208" s="454"/>
      <c r="BN208" s="454"/>
      <c r="BO208" s="454"/>
      <c r="BP208" s="454"/>
      <c r="BQ208" s="454"/>
      <c r="BR208" s="454"/>
      <c r="BS208" s="454"/>
      <c r="BT208" s="454"/>
    </row>
    <row r="209" spans="1:72" s="82" customFormat="1" ht="17.25" customHeight="1" x14ac:dyDescent="0.25">
      <c r="A209" s="80"/>
      <c r="B209" s="81"/>
      <c r="C209" s="452"/>
      <c r="D209" s="453"/>
      <c r="E209" s="452"/>
      <c r="F209" s="453"/>
      <c r="G209" s="453"/>
      <c r="H209" s="453"/>
      <c r="I209" s="453"/>
      <c r="J209" s="453"/>
      <c r="K209" s="453"/>
      <c r="L209" s="453"/>
      <c r="M209" s="453"/>
      <c r="N209" s="453"/>
      <c r="O209" s="454"/>
      <c r="P209" s="454"/>
      <c r="Q209" s="454"/>
      <c r="R209" s="454"/>
      <c r="S209" s="454"/>
      <c r="T209" s="454"/>
      <c r="U209" s="454"/>
      <c r="V209" s="454"/>
      <c r="W209" s="454"/>
      <c r="X209" s="454"/>
      <c r="Y209" s="454"/>
      <c r="Z209" s="454"/>
      <c r="AA209" s="454"/>
      <c r="AB209" s="454"/>
      <c r="AC209" s="454"/>
      <c r="AD209" s="454"/>
      <c r="AE209" s="454"/>
      <c r="AF209" s="454"/>
      <c r="AG209" s="454"/>
      <c r="AH209" s="454"/>
      <c r="AI209" s="454"/>
      <c r="AJ209" s="454"/>
      <c r="AK209" s="454"/>
      <c r="AL209" s="454"/>
      <c r="AM209" s="454"/>
      <c r="AN209" s="454"/>
      <c r="AO209" s="454"/>
      <c r="AP209" s="454"/>
      <c r="AQ209" s="454"/>
      <c r="AR209" s="454"/>
      <c r="AS209" s="454"/>
      <c r="AT209" s="454"/>
      <c r="AU209" s="454"/>
      <c r="AV209" s="454"/>
      <c r="AW209" s="454"/>
      <c r="AX209" s="454"/>
      <c r="AY209" s="454"/>
      <c r="AZ209" s="454"/>
      <c r="BA209" s="454"/>
      <c r="BB209" s="454"/>
      <c r="BC209" s="454"/>
      <c r="BD209" s="454"/>
      <c r="BE209" s="454"/>
      <c r="BF209" s="454"/>
      <c r="BG209" s="454"/>
      <c r="BH209" s="454"/>
      <c r="BI209" s="454"/>
      <c r="BJ209" s="454"/>
      <c r="BK209" s="454"/>
      <c r="BL209" s="454"/>
      <c r="BM209" s="454"/>
      <c r="BN209" s="454"/>
      <c r="BO209" s="454"/>
      <c r="BP209" s="454"/>
      <c r="BQ209" s="454"/>
      <c r="BR209" s="454"/>
      <c r="BS209" s="454"/>
      <c r="BT209" s="454"/>
    </row>
    <row r="210" spans="1:72" s="82" customFormat="1" ht="17.25" customHeight="1" x14ac:dyDescent="0.25">
      <c r="A210" s="80"/>
      <c r="B210" s="81"/>
      <c r="C210" s="452"/>
      <c r="D210" s="453"/>
      <c r="E210" s="452"/>
      <c r="F210" s="453"/>
      <c r="G210" s="453"/>
      <c r="H210" s="453"/>
      <c r="I210" s="453"/>
      <c r="J210" s="453"/>
      <c r="K210" s="453"/>
      <c r="L210" s="453"/>
      <c r="M210" s="453"/>
      <c r="N210" s="453"/>
      <c r="O210" s="454"/>
      <c r="P210" s="454"/>
      <c r="Q210" s="454"/>
      <c r="R210" s="454"/>
      <c r="S210" s="454"/>
      <c r="T210" s="454"/>
      <c r="U210" s="454"/>
      <c r="V210" s="454"/>
      <c r="W210" s="454"/>
      <c r="X210" s="454"/>
      <c r="Y210" s="454"/>
      <c r="Z210" s="454"/>
      <c r="AA210" s="454"/>
      <c r="AB210" s="454"/>
      <c r="AC210" s="454"/>
      <c r="AD210" s="454"/>
      <c r="AE210" s="454"/>
      <c r="AF210" s="454"/>
      <c r="AG210" s="454"/>
      <c r="AH210" s="454"/>
      <c r="AI210" s="454"/>
      <c r="AJ210" s="454"/>
      <c r="AK210" s="454"/>
      <c r="AL210" s="454"/>
      <c r="AM210" s="454"/>
      <c r="AN210" s="454"/>
      <c r="AO210" s="454"/>
      <c r="AP210" s="454"/>
      <c r="AQ210" s="454"/>
      <c r="AR210" s="454"/>
      <c r="AS210" s="454"/>
      <c r="AT210" s="454"/>
      <c r="AU210" s="454"/>
      <c r="AV210" s="454"/>
      <c r="AW210" s="454"/>
      <c r="AX210" s="454"/>
      <c r="AY210" s="454"/>
      <c r="AZ210" s="454"/>
      <c r="BA210" s="454"/>
      <c r="BB210" s="454"/>
      <c r="BC210" s="454"/>
      <c r="BD210" s="454"/>
      <c r="BE210" s="454"/>
      <c r="BF210" s="454"/>
      <c r="BG210" s="454"/>
      <c r="BH210" s="454"/>
      <c r="BI210" s="454"/>
      <c r="BJ210" s="454"/>
      <c r="BK210" s="454"/>
      <c r="BL210" s="454"/>
      <c r="BM210" s="454"/>
      <c r="BN210" s="454"/>
      <c r="BO210" s="454"/>
      <c r="BP210" s="454"/>
      <c r="BQ210" s="454"/>
      <c r="BR210" s="454"/>
      <c r="BS210" s="454"/>
      <c r="BT210" s="454"/>
    </row>
    <row r="211" spans="1:72" s="82" customFormat="1" ht="17.25" customHeight="1" x14ac:dyDescent="0.25">
      <c r="A211" s="80"/>
      <c r="B211" s="81"/>
      <c r="C211" s="452"/>
      <c r="D211" s="453"/>
      <c r="E211" s="452"/>
      <c r="F211" s="453"/>
      <c r="G211" s="453"/>
      <c r="H211" s="453"/>
      <c r="I211" s="453"/>
      <c r="J211" s="453"/>
      <c r="K211" s="453"/>
      <c r="L211" s="453"/>
      <c r="M211" s="453"/>
      <c r="N211" s="453"/>
      <c r="O211" s="454"/>
      <c r="P211" s="454"/>
      <c r="Q211" s="454"/>
      <c r="R211" s="454"/>
      <c r="S211" s="454"/>
      <c r="T211" s="454"/>
      <c r="U211" s="454"/>
      <c r="V211" s="454"/>
      <c r="W211" s="454"/>
      <c r="X211" s="454"/>
      <c r="Y211" s="454"/>
      <c r="Z211" s="454"/>
      <c r="AA211" s="454"/>
      <c r="AB211" s="454"/>
      <c r="AC211" s="454"/>
      <c r="AD211" s="454"/>
      <c r="AE211" s="454"/>
      <c r="AF211" s="454"/>
      <c r="AG211" s="454"/>
      <c r="AH211" s="454"/>
      <c r="AI211" s="454"/>
      <c r="AJ211" s="454"/>
      <c r="AK211" s="454"/>
      <c r="AL211" s="454"/>
      <c r="AM211" s="454"/>
      <c r="AN211" s="454"/>
      <c r="AO211" s="454"/>
      <c r="AP211" s="454"/>
      <c r="AQ211" s="454"/>
      <c r="AR211" s="454"/>
      <c r="AS211" s="454"/>
      <c r="AT211" s="454"/>
      <c r="AU211" s="454"/>
      <c r="AV211" s="454"/>
      <c r="AW211" s="454"/>
      <c r="AX211" s="454"/>
      <c r="AY211" s="454"/>
      <c r="AZ211" s="454"/>
      <c r="BA211" s="454"/>
      <c r="BB211" s="454"/>
      <c r="BC211" s="454"/>
      <c r="BD211" s="454"/>
      <c r="BE211" s="454"/>
      <c r="BF211" s="454"/>
      <c r="BG211" s="454"/>
      <c r="BH211" s="454"/>
      <c r="BI211" s="454"/>
      <c r="BJ211" s="454"/>
      <c r="BK211" s="454"/>
      <c r="BL211" s="454"/>
      <c r="BM211" s="454"/>
      <c r="BN211" s="454"/>
      <c r="BO211" s="454"/>
      <c r="BP211" s="454"/>
      <c r="BQ211" s="454"/>
      <c r="BR211" s="454"/>
      <c r="BS211" s="454"/>
      <c r="BT211" s="454"/>
    </row>
    <row r="212" spans="1:72" s="82" customFormat="1" ht="17.25" customHeight="1" x14ac:dyDescent="0.25">
      <c r="A212" s="80"/>
      <c r="B212" s="81"/>
      <c r="C212" s="452"/>
      <c r="D212" s="453"/>
      <c r="E212" s="452"/>
      <c r="F212" s="453"/>
      <c r="G212" s="453"/>
      <c r="H212" s="453"/>
      <c r="I212" s="453"/>
      <c r="J212" s="453"/>
      <c r="K212" s="453"/>
      <c r="L212" s="453"/>
      <c r="M212" s="453"/>
      <c r="N212" s="453"/>
      <c r="O212" s="454"/>
      <c r="P212" s="454"/>
      <c r="Q212" s="454"/>
      <c r="R212" s="454"/>
      <c r="S212" s="454"/>
      <c r="T212" s="454"/>
      <c r="U212" s="454"/>
      <c r="V212" s="454"/>
      <c r="W212" s="454"/>
      <c r="X212" s="454"/>
      <c r="Y212" s="454"/>
      <c r="Z212" s="454"/>
      <c r="AA212" s="454"/>
      <c r="AB212" s="454"/>
      <c r="AC212" s="454"/>
      <c r="AD212" s="454"/>
      <c r="AE212" s="454"/>
      <c r="AF212" s="454"/>
      <c r="AG212" s="454"/>
      <c r="AH212" s="454"/>
      <c r="AI212" s="454"/>
      <c r="AJ212" s="454"/>
      <c r="AK212" s="454"/>
      <c r="AL212" s="454"/>
      <c r="AM212" s="454"/>
      <c r="AN212" s="454"/>
      <c r="AO212" s="454"/>
      <c r="AP212" s="454"/>
      <c r="AQ212" s="454"/>
      <c r="AR212" s="454"/>
      <c r="AS212" s="454"/>
      <c r="AT212" s="454"/>
      <c r="AU212" s="454"/>
      <c r="AV212" s="454"/>
      <c r="AW212" s="454"/>
      <c r="AX212" s="454"/>
      <c r="AY212" s="454"/>
      <c r="AZ212" s="454"/>
      <c r="BA212" s="454"/>
      <c r="BB212" s="454"/>
      <c r="BC212" s="454"/>
      <c r="BD212" s="454"/>
      <c r="BE212" s="454"/>
      <c r="BF212" s="454"/>
      <c r="BG212" s="454"/>
      <c r="BH212" s="454"/>
      <c r="BI212" s="454"/>
      <c r="BJ212" s="454"/>
      <c r="BK212" s="454"/>
      <c r="BL212" s="454"/>
      <c r="BM212" s="454"/>
      <c r="BN212" s="454"/>
      <c r="BO212" s="454"/>
      <c r="BP212" s="454"/>
      <c r="BQ212" s="454"/>
      <c r="BR212" s="454"/>
      <c r="BS212" s="454"/>
      <c r="BT212" s="454"/>
    </row>
  </sheetData>
  <sheetProtection password="C3A6" sheet="1" objects="1" scenarios="1" selectLockedCells="1" selectUnlockedCells="1"/>
  <mergeCells count="147">
    <mergeCell ref="A1:A3"/>
    <mergeCell ref="B1:B3"/>
    <mergeCell ref="F80:N80"/>
    <mergeCell ref="F4:N4"/>
    <mergeCell ref="F5:N5"/>
    <mergeCell ref="F6:N6"/>
    <mergeCell ref="F7:N7"/>
    <mergeCell ref="F8:N8"/>
    <mergeCell ref="F9:N9"/>
    <mergeCell ref="F10:N10"/>
    <mergeCell ref="F11:N11"/>
    <mergeCell ref="F12:N12"/>
    <mergeCell ref="F13:N13"/>
    <mergeCell ref="F14:N14"/>
    <mergeCell ref="F15:N15"/>
    <mergeCell ref="F16:N16"/>
    <mergeCell ref="F22:N22"/>
    <mergeCell ref="F23:N23"/>
    <mergeCell ref="F24:N24"/>
    <mergeCell ref="F25:N25"/>
    <mergeCell ref="F26:N26"/>
    <mergeCell ref="F17:N17"/>
    <mergeCell ref="F18:N18"/>
    <mergeCell ref="F19:N19"/>
    <mergeCell ref="F20:N20"/>
    <mergeCell ref="F21:N21"/>
    <mergeCell ref="F32:N32"/>
    <mergeCell ref="F33:N33"/>
    <mergeCell ref="F34:N34"/>
    <mergeCell ref="F35:N35"/>
    <mergeCell ref="F36:N36"/>
    <mergeCell ref="F27:N27"/>
    <mergeCell ref="F28:N28"/>
    <mergeCell ref="F29:N29"/>
    <mergeCell ref="F30:N30"/>
    <mergeCell ref="F31:N31"/>
    <mergeCell ref="F42:N42"/>
    <mergeCell ref="F43:N43"/>
    <mergeCell ref="F44:N44"/>
    <mergeCell ref="F45:N45"/>
    <mergeCell ref="F46:N46"/>
    <mergeCell ref="F37:N37"/>
    <mergeCell ref="F38:N38"/>
    <mergeCell ref="F39:N39"/>
    <mergeCell ref="F40:N40"/>
    <mergeCell ref="F41:N41"/>
    <mergeCell ref="F52:N52"/>
    <mergeCell ref="F53:N53"/>
    <mergeCell ref="F54:N54"/>
    <mergeCell ref="F55:N55"/>
    <mergeCell ref="F56:N56"/>
    <mergeCell ref="F47:N47"/>
    <mergeCell ref="F48:N48"/>
    <mergeCell ref="F49:N49"/>
    <mergeCell ref="F50:N50"/>
    <mergeCell ref="F51:N51"/>
    <mergeCell ref="F62:N62"/>
    <mergeCell ref="F63:N63"/>
    <mergeCell ref="F64:N64"/>
    <mergeCell ref="F65:N65"/>
    <mergeCell ref="F66:N66"/>
    <mergeCell ref="F57:N57"/>
    <mergeCell ref="F58:N58"/>
    <mergeCell ref="F59:N59"/>
    <mergeCell ref="F60:N60"/>
    <mergeCell ref="F61:N61"/>
    <mergeCell ref="F72:N72"/>
    <mergeCell ref="F73:N73"/>
    <mergeCell ref="F74:N74"/>
    <mergeCell ref="F75:N75"/>
    <mergeCell ref="F76:N76"/>
    <mergeCell ref="F67:N67"/>
    <mergeCell ref="F68:N68"/>
    <mergeCell ref="F69:N69"/>
    <mergeCell ref="F70:N70"/>
    <mergeCell ref="F71:N71"/>
    <mergeCell ref="F83:N83"/>
    <mergeCell ref="F84:N84"/>
    <mergeCell ref="F85:N85"/>
    <mergeCell ref="F86:N86"/>
    <mergeCell ref="F87:N87"/>
    <mergeCell ref="F77:N77"/>
    <mergeCell ref="F78:N78"/>
    <mergeCell ref="F79:N79"/>
    <mergeCell ref="F81:N81"/>
    <mergeCell ref="F82:N82"/>
    <mergeCell ref="F93:N93"/>
    <mergeCell ref="F94:N94"/>
    <mergeCell ref="F95:N95"/>
    <mergeCell ref="F96:N96"/>
    <mergeCell ref="F97:N97"/>
    <mergeCell ref="F88:N88"/>
    <mergeCell ref="F89:N89"/>
    <mergeCell ref="F90:N90"/>
    <mergeCell ref="F91:N91"/>
    <mergeCell ref="F92:N92"/>
    <mergeCell ref="F103:N103"/>
    <mergeCell ref="F104:N104"/>
    <mergeCell ref="F105:N105"/>
    <mergeCell ref="F106:N106"/>
    <mergeCell ref="F107:N107"/>
    <mergeCell ref="F98:N98"/>
    <mergeCell ref="F99:N99"/>
    <mergeCell ref="F100:N100"/>
    <mergeCell ref="F101:N101"/>
    <mergeCell ref="F102:N102"/>
    <mergeCell ref="F113:N113"/>
    <mergeCell ref="F114:N114"/>
    <mergeCell ref="F115:N115"/>
    <mergeCell ref="F116:N116"/>
    <mergeCell ref="F117:N117"/>
    <mergeCell ref="F108:N108"/>
    <mergeCell ref="F109:N109"/>
    <mergeCell ref="F110:N110"/>
    <mergeCell ref="F111:N111"/>
    <mergeCell ref="F112:N112"/>
    <mergeCell ref="F123:N123"/>
    <mergeCell ref="F124:N124"/>
    <mergeCell ref="F125:N125"/>
    <mergeCell ref="F126:N126"/>
    <mergeCell ref="F127:N127"/>
    <mergeCell ref="F118:N118"/>
    <mergeCell ref="F119:N119"/>
    <mergeCell ref="F120:N120"/>
    <mergeCell ref="F121:N121"/>
    <mergeCell ref="F122:N122"/>
    <mergeCell ref="F133:N133"/>
    <mergeCell ref="F134:N134"/>
    <mergeCell ref="F135:N135"/>
    <mergeCell ref="F136:N136"/>
    <mergeCell ref="F137:N137"/>
    <mergeCell ref="F128:N128"/>
    <mergeCell ref="F129:N129"/>
    <mergeCell ref="F130:N130"/>
    <mergeCell ref="F131:N131"/>
    <mergeCell ref="F132:N132"/>
    <mergeCell ref="F148:N148"/>
    <mergeCell ref="F143:N143"/>
    <mergeCell ref="F144:N144"/>
    <mergeCell ref="F145:N145"/>
    <mergeCell ref="F146:N146"/>
    <mergeCell ref="F147:N147"/>
    <mergeCell ref="F138:N138"/>
    <mergeCell ref="F139:N139"/>
    <mergeCell ref="F140:N140"/>
    <mergeCell ref="F141:N141"/>
    <mergeCell ref="F142:N142"/>
  </mergeCells>
  <dataValidations count="1">
    <dataValidation type="list" allowBlank="1" showInputMessage="1" showErrorMessage="1" sqref="C155">
      <formula1>$A$147:$A$148</formula1>
    </dataValidation>
  </dataValidations>
  <pageMargins left="0.70866141732283472" right="0.70866141732283472" top="0.78740157480314965" bottom="0.78740157480314965" header="0.31496062992125984" footer="0.31496062992125984"/>
  <pageSetup paperSize="9" scale="35" orientation="portrait"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1:CZ492"/>
  <sheetViews>
    <sheetView showGridLines="0" topLeftCell="A224" zoomScale="90" zoomScaleNormal="90" zoomScaleSheetLayoutView="80" workbookViewId="0">
      <selection activeCell="B260" sqref="B260:N261"/>
    </sheetView>
  </sheetViews>
  <sheetFormatPr defaultRowHeight="15" x14ac:dyDescent="0.25"/>
  <cols>
    <col min="1" max="1" width="1.5703125" customWidth="1"/>
    <col min="2" max="2" width="8" customWidth="1"/>
    <col min="3" max="3" width="49.42578125" customWidth="1"/>
    <col min="4" max="4" width="10.140625" customWidth="1"/>
    <col min="5" max="6" width="9.42578125" customWidth="1"/>
    <col min="7" max="7" width="11.5703125" customWidth="1"/>
    <col min="8" max="14" width="10.7109375" customWidth="1"/>
    <col min="15" max="15" width="1.85546875" style="65" customWidth="1"/>
    <col min="16" max="16" width="1.85546875" style="38" customWidth="1"/>
    <col min="17" max="54" width="9.140625" style="38"/>
  </cols>
  <sheetData>
    <row r="1" spans="2:25" ht="21" customHeight="1" thickBot="1" x14ac:dyDescent="0.3">
      <c r="B1" t="s">
        <v>266</v>
      </c>
      <c r="F1" s="38"/>
      <c r="G1" s="38"/>
      <c r="H1" s="38"/>
      <c r="I1" s="38"/>
      <c r="J1" s="38"/>
      <c r="K1" s="41"/>
      <c r="L1" s="41"/>
      <c r="M1" s="41"/>
      <c r="N1" s="42"/>
    </row>
    <row r="2" spans="2:25" ht="34.5" thickTop="1" x14ac:dyDescent="0.3">
      <c r="B2" s="600" t="str">
        <f>'Úvodní list'!D10</f>
        <v>Roční rozpočet -podrobný rozpis rozpočtu na rok 2023</v>
      </c>
      <c r="C2" s="601"/>
      <c r="D2" s="601"/>
      <c r="E2" s="602"/>
      <c r="F2" s="602"/>
      <c r="G2" s="602"/>
      <c r="H2" s="88"/>
      <c r="I2" s="88"/>
      <c r="J2" s="88"/>
      <c r="K2" s="88"/>
      <c r="L2" s="88"/>
      <c r="M2" s="89" t="s">
        <v>169</v>
      </c>
      <c r="N2" s="90">
        <f>IF('Úvodní list'!F20=0,"Nevyplněn úvodní list",'Úvodní list'!F20)</f>
        <v>1700</v>
      </c>
      <c r="Q2" s="569"/>
      <c r="R2" s="570"/>
      <c r="S2" s="570"/>
      <c r="T2" s="570"/>
      <c r="U2" s="570"/>
      <c r="V2" s="570"/>
      <c r="W2" s="570"/>
      <c r="X2" s="570"/>
      <c r="Y2" s="570"/>
    </row>
    <row r="3" spans="2:25" ht="20.25" customHeight="1" x14ac:dyDescent="0.25">
      <c r="B3" s="91"/>
      <c r="C3" s="92" t="s">
        <v>270</v>
      </c>
      <c r="D3" s="92"/>
      <c r="E3" s="606" t="str">
        <f>IF('Úvodní list'!F17=0,"Nevyplněn úvodní list",'Úvodní list'!F17)</f>
        <v xml:space="preserve">Odborný léčebný ústav Paseka, příspěvková organizace  </v>
      </c>
      <c r="F3" s="606"/>
      <c r="G3" s="607"/>
      <c r="H3" s="607"/>
      <c r="I3" s="607"/>
      <c r="J3" s="607"/>
      <c r="K3" s="607"/>
      <c r="L3" s="607"/>
      <c r="M3" s="607"/>
      <c r="N3" s="608"/>
      <c r="Q3" s="570"/>
      <c r="R3" s="570"/>
      <c r="S3" s="570"/>
      <c r="T3" s="570"/>
      <c r="U3" s="570"/>
      <c r="V3" s="570"/>
      <c r="W3" s="570"/>
      <c r="X3" s="570"/>
      <c r="Y3" s="570"/>
    </row>
    <row r="4" spans="2:25" ht="15.75" thickBot="1" x14ac:dyDescent="0.3">
      <c r="B4" s="93"/>
      <c r="C4" s="94"/>
      <c r="D4" s="561" t="str">
        <f>'Úvodní list'!C21</f>
        <v>Pozn. :</v>
      </c>
      <c r="E4" s="561"/>
      <c r="F4" s="561"/>
      <c r="G4" s="561"/>
      <c r="H4" s="561"/>
      <c r="I4" s="561"/>
      <c r="J4" s="561"/>
      <c r="K4" s="561"/>
      <c r="L4" s="561"/>
      <c r="M4" s="561"/>
      <c r="N4" s="562"/>
      <c r="Q4" s="570"/>
      <c r="R4" s="570"/>
      <c r="S4" s="570"/>
      <c r="T4" s="570"/>
      <c r="U4" s="570"/>
      <c r="V4" s="570"/>
      <c r="W4" s="570"/>
      <c r="X4" s="570"/>
      <c r="Y4" s="570"/>
    </row>
    <row r="5" spans="2:25" ht="21.75" thickTop="1" thickBot="1" x14ac:dyDescent="0.3">
      <c r="B5" s="587" t="s">
        <v>271</v>
      </c>
      <c r="C5" s="588"/>
      <c r="D5" s="99"/>
      <c r="E5" s="99"/>
      <c r="F5" s="100"/>
      <c r="G5" s="603" t="s">
        <v>402</v>
      </c>
      <c r="H5" s="604"/>
      <c r="I5" s="604"/>
      <c r="J5" s="604"/>
      <c r="K5" s="604"/>
      <c r="L5" s="604"/>
      <c r="M5" s="604"/>
      <c r="N5" s="605"/>
      <c r="Q5" s="570"/>
      <c r="R5" s="570"/>
      <c r="S5" s="570"/>
      <c r="T5" s="570"/>
      <c r="U5" s="570"/>
      <c r="V5" s="570"/>
      <c r="W5" s="570"/>
      <c r="X5" s="570"/>
      <c r="Y5" s="570"/>
    </row>
    <row r="6" spans="2:25" ht="18.95" customHeight="1" thickTop="1" x14ac:dyDescent="0.25">
      <c r="B6" s="589"/>
      <c r="C6" s="590"/>
      <c r="D6" s="101"/>
      <c r="E6" s="101"/>
      <c r="F6" s="102"/>
      <c r="G6" s="97"/>
      <c r="H6" s="593" t="s">
        <v>396</v>
      </c>
      <c r="I6" s="594"/>
      <c r="J6" s="594"/>
      <c r="K6" s="594"/>
      <c r="L6" s="594"/>
      <c r="M6" s="594"/>
      <c r="N6" s="595"/>
      <c r="Q6" s="570"/>
      <c r="R6" s="570"/>
      <c r="S6" s="570"/>
      <c r="T6" s="570"/>
      <c r="U6" s="570"/>
      <c r="V6" s="570"/>
      <c r="W6" s="570"/>
      <c r="X6" s="570"/>
      <c r="Y6" s="570"/>
    </row>
    <row r="7" spans="2:25" ht="47.25" customHeight="1" x14ac:dyDescent="0.25">
      <c r="B7" s="591"/>
      <c r="C7" s="592"/>
      <c r="D7" s="101"/>
      <c r="E7" s="101"/>
      <c r="F7" s="103"/>
      <c r="G7" s="98"/>
      <c r="H7" s="20" t="s">
        <v>904</v>
      </c>
      <c r="I7" s="21" t="s">
        <v>905</v>
      </c>
      <c r="J7" s="21" t="s">
        <v>906</v>
      </c>
      <c r="K7" s="21" t="s">
        <v>907</v>
      </c>
      <c r="L7" s="21" t="s">
        <v>908</v>
      </c>
      <c r="M7" s="21" t="s">
        <v>909</v>
      </c>
      <c r="N7" s="22" t="s">
        <v>910</v>
      </c>
      <c r="Q7" s="570"/>
      <c r="R7" s="570"/>
      <c r="S7" s="570"/>
      <c r="T7" s="570"/>
      <c r="U7" s="570"/>
      <c r="V7" s="570"/>
      <c r="W7" s="570"/>
      <c r="X7" s="570"/>
      <c r="Y7" s="570"/>
    </row>
    <row r="8" spans="2:25" ht="15.75" thickBot="1" x14ac:dyDescent="0.3">
      <c r="B8" s="596" t="s">
        <v>12</v>
      </c>
      <c r="C8" s="597"/>
      <c r="D8" s="104" t="s">
        <v>347</v>
      </c>
      <c r="E8" s="105" t="s">
        <v>43</v>
      </c>
      <c r="F8" s="106" t="s">
        <v>281</v>
      </c>
      <c r="G8" s="177" t="s">
        <v>170</v>
      </c>
      <c r="H8" s="13" t="s">
        <v>911</v>
      </c>
      <c r="I8" s="14" t="s">
        <v>912</v>
      </c>
      <c r="J8" s="14" t="s">
        <v>913</v>
      </c>
      <c r="K8" s="14" t="s">
        <v>914</v>
      </c>
      <c r="L8" s="14" t="s">
        <v>915</v>
      </c>
      <c r="M8" s="14" t="s">
        <v>916</v>
      </c>
      <c r="N8" s="15" t="s">
        <v>917</v>
      </c>
    </row>
    <row r="9" spans="2:25" ht="15.75" customHeight="1" x14ac:dyDescent="0.25">
      <c r="B9" s="579" t="s">
        <v>13</v>
      </c>
      <c r="C9" s="580"/>
      <c r="D9" s="195"/>
      <c r="E9" s="196"/>
      <c r="F9" s="190"/>
      <c r="G9" s="197">
        <f t="shared" ref="G9:N9" si="0">G10+G146+G150+G152</f>
        <v>442242000</v>
      </c>
      <c r="H9" s="198">
        <f t="shared" si="0"/>
        <v>242607341.764835</v>
      </c>
      <c r="I9" s="198">
        <f>I10+I146+I150+I152</f>
        <v>49496208.905315697</v>
      </c>
      <c r="J9" s="198">
        <f t="shared" si="0"/>
        <v>60425718.999367096</v>
      </c>
      <c r="K9" s="198">
        <f t="shared" si="0"/>
        <v>25412853.51558736</v>
      </c>
      <c r="L9" s="198">
        <f t="shared" si="0"/>
        <v>9926767.4363965038</v>
      </c>
      <c r="M9" s="198">
        <f t="shared" si="0"/>
        <v>42378418.222847275</v>
      </c>
      <c r="N9" s="199">
        <f t="shared" si="0"/>
        <v>11994691.155651001</v>
      </c>
    </row>
    <row r="10" spans="2:25" ht="15" customHeight="1" x14ac:dyDescent="0.25">
      <c r="B10" s="581" t="s">
        <v>14</v>
      </c>
      <c r="C10" s="582"/>
      <c r="D10" s="200"/>
      <c r="E10" s="201"/>
      <c r="F10" s="202"/>
      <c r="G10" s="203">
        <f t="shared" ref="G10:N10" si="1">G11+G33+G39+G40+G41+G45+G46+G52+G60+G64+G65+G66+G98+G104+G108+G111+G118+G121+G122+G127+G128+G129+G132+G137+G138+G139+G140</f>
        <v>442230000</v>
      </c>
      <c r="H10" s="204">
        <f>H11+H33+H39+H40+H41+H45+H46+H52+H60+H64+H65+H66+H98+H104+H108+H111+H118+H121+H122+H127+H128+H129+H132+H137+H138+H139+H140</f>
        <v>242600392.64783591</v>
      </c>
      <c r="I10" s="204">
        <f>I11+I33+I39+I40+I41+I45+I46+I52+I60+I64+I65+I66+I98+I104+I108+I111+I118+I122+I127+I128+I129+I132+I137+I138+I139+I140</f>
        <v>49494838.212622061</v>
      </c>
      <c r="J10" s="204">
        <f t="shared" si="1"/>
        <v>60424039.200093605</v>
      </c>
      <c r="K10" s="204">
        <f t="shared" si="1"/>
        <v>25412144.372234747</v>
      </c>
      <c r="L10" s="204">
        <f t="shared" si="1"/>
        <v>9926767.4363965038</v>
      </c>
      <c r="M10" s="204">
        <f t="shared" si="1"/>
        <v>42377487.887126826</v>
      </c>
      <c r="N10" s="205">
        <f t="shared" si="1"/>
        <v>11994330.243690275</v>
      </c>
      <c r="Q10" s="72"/>
    </row>
    <row r="11" spans="2:25" ht="15" customHeight="1" x14ac:dyDescent="0.25">
      <c r="B11" s="598" t="s">
        <v>152</v>
      </c>
      <c r="C11" s="599"/>
      <c r="D11" s="108"/>
      <c r="E11" s="109">
        <v>501</v>
      </c>
      <c r="F11" s="110"/>
      <c r="G11" s="178">
        <f>SUM(G12:G32)</f>
        <v>56512000</v>
      </c>
      <c r="H11" s="179">
        <f t="shared" ref="H11:N11" si="2">SUM(H12:H32)</f>
        <v>30842383.927569378</v>
      </c>
      <c r="I11" s="179">
        <f t="shared" si="2"/>
        <v>5546630.1592460312</v>
      </c>
      <c r="J11" s="179">
        <f t="shared" si="2"/>
        <v>7338695.0139973611</v>
      </c>
      <c r="K11" s="179">
        <f t="shared" si="2"/>
        <v>2275680.9743550541</v>
      </c>
      <c r="L11" s="179">
        <f t="shared" si="2"/>
        <v>856834.41648384021</v>
      </c>
      <c r="M11" s="179">
        <f t="shared" si="2"/>
        <v>8944584.4210461862</v>
      </c>
      <c r="N11" s="180">
        <f t="shared" si="2"/>
        <v>707191.08730214811</v>
      </c>
    </row>
    <row r="12" spans="2:25" ht="15" customHeight="1" x14ac:dyDescent="0.25">
      <c r="B12" s="574" t="s">
        <v>15</v>
      </c>
      <c r="C12" s="111" t="s">
        <v>45</v>
      </c>
      <c r="D12" s="112"/>
      <c r="E12" s="571" t="s">
        <v>44</v>
      </c>
      <c r="F12" s="110" t="s">
        <v>282</v>
      </c>
      <c r="G12" s="165">
        <f>SUM(H12:N12)</f>
        <v>15772000</v>
      </c>
      <c r="H12" s="49">
        <v>9794991.0439832434</v>
      </c>
      <c r="I12" s="49">
        <v>2550065.1833397681</v>
      </c>
      <c r="J12" s="49">
        <v>2050692.0812852292</v>
      </c>
      <c r="K12" s="49">
        <v>745928.33608876262</v>
      </c>
      <c r="L12" s="49">
        <v>630323.35530299763</v>
      </c>
      <c r="M12" s="49">
        <v>0</v>
      </c>
      <c r="N12" s="50">
        <v>0</v>
      </c>
    </row>
    <row r="13" spans="2:25" ht="15" customHeight="1" x14ac:dyDescent="0.25">
      <c r="B13" s="575"/>
      <c r="C13" s="111" t="s">
        <v>46</v>
      </c>
      <c r="D13" s="112"/>
      <c r="E13" s="572"/>
      <c r="F13" s="110" t="s">
        <v>283</v>
      </c>
      <c r="G13" s="165">
        <f t="shared" ref="G13:G32" si="3">SUM(H13:N13)</f>
        <v>3522000.0000000005</v>
      </c>
      <c r="H13" s="49">
        <v>2039565.8392308312</v>
      </c>
      <c r="I13" s="49">
        <v>402298.3055812181</v>
      </c>
      <c r="J13" s="49">
        <v>493021.08677039831</v>
      </c>
      <c r="K13" s="49">
        <v>208133.57399174446</v>
      </c>
      <c r="L13" s="49">
        <v>0</v>
      </c>
      <c r="M13" s="49">
        <v>273053.5339525335</v>
      </c>
      <c r="N13" s="50">
        <v>105927.66047327463</v>
      </c>
    </row>
    <row r="14" spans="2:25" ht="15" customHeight="1" x14ac:dyDescent="0.25">
      <c r="B14" s="575"/>
      <c r="C14" s="111" t="s">
        <v>890</v>
      </c>
      <c r="D14" s="112"/>
      <c r="E14" s="572"/>
      <c r="F14" s="110" t="s">
        <v>284</v>
      </c>
      <c r="G14" s="165">
        <f t="shared" si="3"/>
        <v>0</v>
      </c>
      <c r="H14" s="49"/>
      <c r="I14" s="49"/>
      <c r="J14" s="49"/>
      <c r="K14" s="49"/>
      <c r="L14" s="49"/>
      <c r="M14" s="49"/>
      <c r="N14" s="50"/>
    </row>
    <row r="15" spans="2:25" ht="38.25" customHeight="1" x14ac:dyDescent="0.25">
      <c r="B15" s="575"/>
      <c r="C15" s="111" t="s">
        <v>47</v>
      </c>
      <c r="D15" s="112"/>
      <c r="E15" s="572"/>
      <c r="F15" s="110" t="s">
        <v>285</v>
      </c>
      <c r="G15" s="165">
        <f t="shared" si="3"/>
        <v>0</v>
      </c>
      <c r="H15" s="49"/>
      <c r="I15" s="49"/>
      <c r="J15" s="49"/>
      <c r="K15" s="49"/>
      <c r="L15" s="49"/>
      <c r="M15" s="49"/>
      <c r="N15" s="50"/>
    </row>
    <row r="16" spans="2:25" ht="15" customHeight="1" x14ac:dyDescent="0.25">
      <c r="B16" s="575"/>
      <c r="C16" s="111" t="s">
        <v>48</v>
      </c>
      <c r="D16" s="112"/>
      <c r="E16" s="572"/>
      <c r="F16" s="110" t="s">
        <v>286</v>
      </c>
      <c r="G16" s="165">
        <f t="shared" si="3"/>
        <v>28668000</v>
      </c>
      <c r="H16" s="49">
        <v>14660955.883191228</v>
      </c>
      <c r="I16" s="49">
        <v>1693629.8632802244</v>
      </c>
      <c r="J16" s="49">
        <v>3702818.3195232828</v>
      </c>
      <c r="K16" s="49">
        <v>757950.11821151478</v>
      </c>
      <c r="L16" s="49">
        <v>137921.6252309035</v>
      </c>
      <c r="M16" s="49">
        <v>7406724.6650322946</v>
      </c>
      <c r="N16" s="50">
        <v>307999.52553055168</v>
      </c>
    </row>
    <row r="17" spans="2:23" ht="15" customHeight="1" x14ac:dyDescent="0.25">
      <c r="B17" s="575"/>
      <c r="C17" s="111" t="s">
        <v>49</v>
      </c>
      <c r="D17" s="112"/>
      <c r="E17" s="572"/>
      <c r="F17" s="110" t="s">
        <v>287</v>
      </c>
      <c r="G17" s="165">
        <f t="shared" si="3"/>
        <v>0</v>
      </c>
      <c r="H17" s="49"/>
      <c r="I17" s="49"/>
      <c r="J17" s="49"/>
      <c r="K17" s="49"/>
      <c r="L17" s="49"/>
      <c r="M17" s="49"/>
      <c r="N17" s="50"/>
    </row>
    <row r="18" spans="2:23" ht="25.5" customHeight="1" x14ac:dyDescent="0.25">
      <c r="B18" s="575"/>
      <c r="C18" s="111" t="s">
        <v>50</v>
      </c>
      <c r="D18" s="112"/>
      <c r="E18" s="572"/>
      <c r="F18" s="110" t="s">
        <v>288</v>
      </c>
      <c r="G18" s="165">
        <f t="shared" si="3"/>
        <v>0</v>
      </c>
      <c r="H18" s="49"/>
      <c r="I18" s="49"/>
      <c r="J18" s="49"/>
      <c r="K18" s="49"/>
      <c r="L18" s="49"/>
      <c r="M18" s="49"/>
      <c r="N18" s="50"/>
      <c r="W18" s="72"/>
    </row>
    <row r="19" spans="2:23" ht="25.5" customHeight="1" x14ac:dyDescent="0.25">
      <c r="B19" s="575"/>
      <c r="C19" s="111" t="s">
        <v>51</v>
      </c>
      <c r="D19" s="112"/>
      <c r="E19" s="572"/>
      <c r="F19" s="110" t="s">
        <v>289</v>
      </c>
      <c r="G19" s="165">
        <f t="shared" si="3"/>
        <v>45000</v>
      </c>
      <c r="H19" s="49">
        <v>24526.889232641053</v>
      </c>
      <c r="I19" s="49">
        <v>4899.4861603696318</v>
      </c>
      <c r="J19" s="49">
        <v>5899.7246615183558</v>
      </c>
      <c r="K19" s="49">
        <v>2475.0515762663676</v>
      </c>
      <c r="L19" s="49">
        <v>0</v>
      </c>
      <c r="M19" s="49">
        <v>5741.308130268475</v>
      </c>
      <c r="N19" s="50">
        <v>1457.5402389361177</v>
      </c>
    </row>
    <row r="20" spans="2:23" ht="15" customHeight="1" x14ac:dyDescent="0.25">
      <c r="B20" s="575"/>
      <c r="C20" s="111" t="s">
        <v>52</v>
      </c>
      <c r="D20" s="112"/>
      <c r="E20" s="572"/>
      <c r="F20" s="110" t="s">
        <v>290</v>
      </c>
      <c r="G20" s="165">
        <f t="shared" si="3"/>
        <v>416000.00000000006</v>
      </c>
      <c r="H20" s="49">
        <v>207431.33656124416</v>
      </c>
      <c r="I20" s="49">
        <v>51704.566569832874</v>
      </c>
      <c r="J20" s="49">
        <v>60794.755611212961</v>
      </c>
      <c r="K20" s="49">
        <v>32469.548877420708</v>
      </c>
      <c r="L20" s="49">
        <v>0</v>
      </c>
      <c r="M20" s="49">
        <v>40323.63811713153</v>
      </c>
      <c r="N20" s="50">
        <v>23276.154263157794</v>
      </c>
    </row>
    <row r="21" spans="2:23" ht="15" customHeight="1" x14ac:dyDescent="0.25">
      <c r="B21" s="575"/>
      <c r="C21" s="111" t="s">
        <v>53</v>
      </c>
      <c r="D21" s="112"/>
      <c r="E21" s="572"/>
      <c r="F21" s="110" t="s">
        <v>291</v>
      </c>
      <c r="G21" s="165">
        <f t="shared" si="3"/>
        <v>0</v>
      </c>
      <c r="H21" s="49"/>
      <c r="I21" s="49"/>
      <c r="J21" s="49"/>
      <c r="K21" s="49"/>
      <c r="L21" s="49"/>
      <c r="M21" s="49"/>
      <c r="N21" s="50"/>
    </row>
    <row r="22" spans="2:23" ht="15" customHeight="1" x14ac:dyDescent="0.25">
      <c r="B22" s="575"/>
      <c r="C22" s="111" t="s">
        <v>54</v>
      </c>
      <c r="D22" s="112"/>
      <c r="E22" s="572"/>
      <c r="F22" s="110" t="s">
        <v>292</v>
      </c>
      <c r="G22" s="165">
        <f t="shared" si="3"/>
        <v>5000</v>
      </c>
      <c r="H22" s="49">
        <v>5000</v>
      </c>
      <c r="I22" s="49">
        <v>0</v>
      </c>
      <c r="J22" s="49">
        <v>0</v>
      </c>
      <c r="K22" s="49">
        <v>0</v>
      </c>
      <c r="L22" s="49">
        <v>0</v>
      </c>
      <c r="M22" s="49">
        <v>0</v>
      </c>
      <c r="N22" s="50">
        <v>0</v>
      </c>
    </row>
    <row r="23" spans="2:23" ht="15" customHeight="1" x14ac:dyDescent="0.25">
      <c r="B23" s="575"/>
      <c r="C23" s="111" t="s">
        <v>55</v>
      </c>
      <c r="D23" s="112"/>
      <c r="E23" s="572"/>
      <c r="F23" s="110" t="s">
        <v>293</v>
      </c>
      <c r="G23" s="165">
        <f t="shared" si="3"/>
        <v>0</v>
      </c>
      <c r="H23" s="49"/>
      <c r="I23" s="49"/>
      <c r="J23" s="49"/>
      <c r="K23" s="49"/>
      <c r="L23" s="49"/>
      <c r="M23" s="49"/>
      <c r="N23" s="50"/>
    </row>
    <row r="24" spans="2:23" ht="15" customHeight="1" x14ac:dyDescent="0.25">
      <c r="B24" s="575"/>
      <c r="C24" s="111" t="s">
        <v>56</v>
      </c>
      <c r="D24" s="112"/>
      <c r="E24" s="572"/>
      <c r="F24" s="110" t="s">
        <v>294</v>
      </c>
      <c r="G24" s="165">
        <f t="shared" si="3"/>
        <v>470000.00000000006</v>
      </c>
      <c r="H24" s="49">
        <v>252691.23346341265</v>
      </c>
      <c r="I24" s="49">
        <v>57475.568541663248</v>
      </c>
      <c r="J24" s="49">
        <v>70590.545056207746</v>
      </c>
      <c r="K24" s="49">
        <v>33417.333686552469</v>
      </c>
      <c r="L24" s="49">
        <v>3700.9453584193798</v>
      </c>
      <c r="M24" s="49">
        <v>40816.881574739185</v>
      </c>
      <c r="N24" s="50">
        <v>11307.492319005374</v>
      </c>
    </row>
    <row r="25" spans="2:23" ht="15" customHeight="1" x14ac:dyDescent="0.25">
      <c r="B25" s="575"/>
      <c r="C25" s="111" t="s">
        <v>57</v>
      </c>
      <c r="D25" s="112"/>
      <c r="E25" s="572"/>
      <c r="F25" s="110" t="s">
        <v>295</v>
      </c>
      <c r="G25" s="165">
        <f t="shared" si="3"/>
        <v>3320000</v>
      </c>
      <c r="H25" s="49">
        <v>1556299.5828771652</v>
      </c>
      <c r="I25" s="49">
        <v>342292.10981036857</v>
      </c>
      <c r="J25" s="49">
        <v>401713.12882283295</v>
      </c>
      <c r="K25" s="49">
        <v>210117.99361135022</v>
      </c>
      <c r="L25" s="49">
        <v>21472.987997468896</v>
      </c>
      <c r="M25" s="49">
        <v>658970.51282170287</v>
      </c>
      <c r="N25" s="50">
        <v>129133.68405911159</v>
      </c>
    </row>
    <row r="26" spans="2:23" ht="15" customHeight="1" x14ac:dyDescent="0.25">
      <c r="B26" s="575"/>
      <c r="C26" s="111" t="s">
        <v>58</v>
      </c>
      <c r="D26" s="112"/>
      <c r="E26" s="572"/>
      <c r="F26" s="110" t="s">
        <v>296</v>
      </c>
      <c r="G26" s="165">
        <f t="shared" si="3"/>
        <v>1039000</v>
      </c>
      <c r="H26" s="49">
        <v>497745.14313153853</v>
      </c>
      <c r="I26" s="49">
        <v>110985.0227041469</v>
      </c>
      <c r="J26" s="49">
        <v>107151.18722904695</v>
      </c>
      <c r="K26" s="49">
        <v>49247.805291492245</v>
      </c>
      <c r="L26" s="49">
        <v>0</v>
      </c>
      <c r="M26" s="49">
        <v>235944.02074016473</v>
      </c>
      <c r="N26" s="50">
        <v>37926.820903610649</v>
      </c>
    </row>
    <row r="27" spans="2:23" ht="15" customHeight="1" x14ac:dyDescent="0.25">
      <c r="B27" s="575"/>
      <c r="C27" s="111" t="s">
        <v>59</v>
      </c>
      <c r="D27" s="112"/>
      <c r="E27" s="572"/>
      <c r="F27" s="110" t="s">
        <v>297</v>
      </c>
      <c r="G27" s="165">
        <f t="shared" si="3"/>
        <v>2749999.9999999995</v>
      </c>
      <c r="H27" s="49">
        <v>1509350.2399852541</v>
      </c>
      <c r="I27" s="49">
        <v>274489.35947373195</v>
      </c>
      <c r="J27" s="49">
        <v>375382.11078911897</v>
      </c>
      <c r="K27" s="49">
        <v>206334.01640715933</v>
      </c>
      <c r="L27" s="49">
        <v>63415.502594050813</v>
      </c>
      <c r="M27" s="49">
        <v>245440.94592967493</v>
      </c>
      <c r="N27" s="50">
        <v>75587.824821009752</v>
      </c>
    </row>
    <row r="28" spans="2:23" ht="15" customHeight="1" x14ac:dyDescent="0.25">
      <c r="B28" s="575"/>
      <c r="C28" s="111" t="s">
        <v>60</v>
      </c>
      <c r="D28" s="112"/>
      <c r="E28" s="572"/>
      <c r="F28" s="110" t="s">
        <v>298</v>
      </c>
      <c r="G28" s="165">
        <f t="shared" si="3"/>
        <v>29999.999999999996</v>
      </c>
      <c r="H28" s="49">
        <v>17372.792497707251</v>
      </c>
      <c r="I28" s="49">
        <v>3426.7317340819259</v>
      </c>
      <c r="J28" s="49">
        <v>4199.4981837342275</v>
      </c>
      <c r="K28" s="49">
        <v>1772.8583815310431</v>
      </c>
      <c r="L28" s="49">
        <v>0</v>
      </c>
      <c r="M28" s="49">
        <v>2325.8393011289058</v>
      </c>
      <c r="N28" s="50">
        <v>902.27990181664916</v>
      </c>
    </row>
    <row r="29" spans="2:23" ht="15" customHeight="1" x14ac:dyDescent="0.25">
      <c r="B29" s="575"/>
      <c r="C29" s="111" t="s">
        <v>61</v>
      </c>
      <c r="D29" s="112"/>
      <c r="E29" s="572"/>
      <c r="F29" s="110" t="s">
        <v>299</v>
      </c>
      <c r="G29" s="165">
        <f t="shared" si="3"/>
        <v>60000</v>
      </c>
      <c r="H29" s="49">
        <v>35268.125041359141</v>
      </c>
      <c r="I29" s="49">
        <v>7271.341982604833</v>
      </c>
      <c r="J29" s="49">
        <v>8376.5516098019252</v>
      </c>
      <c r="K29" s="49">
        <v>3456.6904006930672</v>
      </c>
      <c r="L29" s="49">
        <v>0</v>
      </c>
      <c r="M29" s="49">
        <v>4054.4272573950843</v>
      </c>
      <c r="N29" s="50">
        <v>1572.8637081459447</v>
      </c>
    </row>
    <row r="30" spans="2:23" ht="15" customHeight="1" x14ac:dyDescent="0.25">
      <c r="B30" s="575"/>
      <c r="C30" s="111" t="s">
        <v>62</v>
      </c>
      <c r="D30" s="112"/>
      <c r="E30" s="572"/>
      <c r="F30" s="110" t="s">
        <v>300</v>
      </c>
      <c r="G30" s="165">
        <f t="shared" si="3"/>
        <v>0</v>
      </c>
      <c r="H30" s="49"/>
      <c r="I30" s="49"/>
      <c r="J30" s="49"/>
      <c r="K30" s="49"/>
      <c r="L30" s="49"/>
      <c r="M30" s="49"/>
      <c r="N30" s="50"/>
    </row>
    <row r="31" spans="2:23" ht="15" customHeight="1" x14ac:dyDescent="0.25">
      <c r="B31" s="575"/>
      <c r="C31" s="111" t="s">
        <v>63</v>
      </c>
      <c r="D31" s="112"/>
      <c r="E31" s="572"/>
      <c r="F31" s="110" t="s">
        <v>301</v>
      </c>
      <c r="G31" s="165">
        <f t="shared" si="3"/>
        <v>0</v>
      </c>
      <c r="H31" s="49"/>
      <c r="I31" s="49"/>
      <c r="J31" s="49"/>
      <c r="K31" s="49"/>
      <c r="L31" s="49"/>
      <c r="M31" s="49"/>
      <c r="N31" s="50"/>
    </row>
    <row r="32" spans="2:23" ht="16.5" customHeight="1" x14ac:dyDescent="0.25">
      <c r="B32" s="576"/>
      <c r="C32" s="113" t="s">
        <v>34</v>
      </c>
      <c r="D32" s="114"/>
      <c r="E32" s="573"/>
      <c r="F32" s="110"/>
      <c r="G32" s="165">
        <f t="shared" si="3"/>
        <v>414999.99999999988</v>
      </c>
      <c r="H32" s="49">
        <v>241185.81837375581</v>
      </c>
      <c r="I32" s="49">
        <v>48092.62006802058</v>
      </c>
      <c r="J32" s="49">
        <v>58056.024454975988</v>
      </c>
      <c r="K32" s="49">
        <v>24377.647830566832</v>
      </c>
      <c r="L32" s="49">
        <v>0</v>
      </c>
      <c r="M32" s="49">
        <v>31188.648189152769</v>
      </c>
      <c r="N32" s="50">
        <v>12099.241083527944</v>
      </c>
    </row>
    <row r="33" spans="2:18" ht="15" customHeight="1" x14ac:dyDescent="0.25">
      <c r="B33" s="577" t="s">
        <v>151</v>
      </c>
      <c r="C33" s="586"/>
      <c r="D33" s="115"/>
      <c r="E33" s="109" t="s">
        <v>139</v>
      </c>
      <c r="F33" s="110"/>
      <c r="G33" s="178">
        <f>SUM(G34:G38)</f>
        <v>28723000.000000004</v>
      </c>
      <c r="H33" s="179">
        <f t="shared" ref="H33:N33" si="4">SUM(H34:H38)</f>
        <v>12555394.758917265</v>
      </c>
      <c r="I33" s="179">
        <f t="shared" si="4"/>
        <v>4754871.8957867082</v>
      </c>
      <c r="J33" s="179">
        <f t="shared" si="4"/>
        <v>4510203.1380247232</v>
      </c>
      <c r="K33" s="179">
        <f t="shared" si="4"/>
        <v>2425714.9072696143</v>
      </c>
      <c r="L33" s="179">
        <f t="shared" si="4"/>
        <v>280092.80534732027</v>
      </c>
      <c r="M33" s="179">
        <f t="shared" si="4"/>
        <v>3462273.6283642706</v>
      </c>
      <c r="N33" s="180">
        <f t="shared" si="4"/>
        <v>734448.86629010155</v>
      </c>
    </row>
    <row r="34" spans="2:18" ht="15" customHeight="1" x14ac:dyDescent="0.25">
      <c r="B34" s="574" t="s">
        <v>15</v>
      </c>
      <c r="C34" s="111" t="s">
        <v>64</v>
      </c>
      <c r="D34" s="112"/>
      <c r="E34" s="571" t="s">
        <v>139</v>
      </c>
      <c r="F34" s="110" t="s">
        <v>282</v>
      </c>
      <c r="G34" s="165">
        <f t="shared" ref="G34:G40" si="5">SUM(H34:N34)</f>
        <v>470000</v>
      </c>
      <c r="H34" s="49">
        <v>303551.18554799311</v>
      </c>
      <c r="I34" s="49">
        <v>10612.841469931649</v>
      </c>
      <c r="J34" s="49">
        <v>12520.346997578583</v>
      </c>
      <c r="K34" s="49">
        <v>58836.979720303425</v>
      </c>
      <c r="L34" s="49">
        <v>15069.536347154937</v>
      </c>
      <c r="M34" s="49">
        <v>58192.785003468125</v>
      </c>
      <c r="N34" s="50">
        <v>11216.324913570184</v>
      </c>
    </row>
    <row r="35" spans="2:18" ht="15" customHeight="1" x14ac:dyDescent="0.25">
      <c r="B35" s="575"/>
      <c r="C35" s="111" t="s">
        <v>147</v>
      </c>
      <c r="D35" s="112"/>
      <c r="E35" s="572"/>
      <c r="F35" s="110" t="s">
        <v>285</v>
      </c>
      <c r="G35" s="165">
        <f t="shared" si="5"/>
        <v>110000</v>
      </c>
      <c r="H35" s="49">
        <v>0</v>
      </c>
      <c r="I35" s="49">
        <v>0</v>
      </c>
      <c r="J35" s="49">
        <v>0</v>
      </c>
      <c r="K35" s="49">
        <v>0</v>
      </c>
      <c r="L35" s="49">
        <v>0</v>
      </c>
      <c r="M35" s="49">
        <v>43798.825412814687</v>
      </c>
      <c r="N35" s="50">
        <v>66201.17458718532</v>
      </c>
    </row>
    <row r="36" spans="2:18" ht="15" customHeight="1" x14ac:dyDescent="0.25">
      <c r="B36" s="575"/>
      <c r="C36" s="111" t="s">
        <v>148</v>
      </c>
      <c r="D36" s="112"/>
      <c r="E36" s="572"/>
      <c r="F36" s="110" t="s">
        <v>287</v>
      </c>
      <c r="G36" s="165">
        <f t="shared" si="5"/>
        <v>19709000.000000004</v>
      </c>
      <c r="H36" s="49">
        <v>8401924.8162006885</v>
      </c>
      <c r="I36" s="49">
        <v>3521604.6786108874</v>
      </c>
      <c r="J36" s="49">
        <v>3303362.2626379263</v>
      </c>
      <c r="K36" s="49">
        <v>1631490.4801763669</v>
      </c>
      <c r="L36" s="49">
        <v>169267.29358201701</v>
      </c>
      <c r="M36" s="49">
        <v>2248228.3576841014</v>
      </c>
      <c r="N36" s="50">
        <v>433122.11110801512</v>
      </c>
    </row>
    <row r="37" spans="2:18" ht="15" customHeight="1" x14ac:dyDescent="0.25">
      <c r="B37" s="575"/>
      <c r="C37" s="111" t="s">
        <v>149</v>
      </c>
      <c r="D37" s="112"/>
      <c r="E37" s="572"/>
      <c r="F37" s="110" t="s">
        <v>288</v>
      </c>
      <c r="G37" s="165">
        <f t="shared" si="5"/>
        <v>8434000</v>
      </c>
      <c r="H37" s="49">
        <v>3849918.7571685836</v>
      </c>
      <c r="I37" s="49">
        <v>1222654.375705889</v>
      </c>
      <c r="J37" s="49">
        <v>1194320.5283892187</v>
      </c>
      <c r="K37" s="49">
        <v>735387.44737294409</v>
      </c>
      <c r="L37" s="49">
        <v>95755.975418148329</v>
      </c>
      <c r="M37" s="49">
        <v>1112053.660263886</v>
      </c>
      <c r="N37" s="50">
        <v>223909.25568133098</v>
      </c>
    </row>
    <row r="38" spans="2:18" ht="18" customHeight="1" x14ac:dyDescent="0.25">
      <c r="B38" s="576"/>
      <c r="C38" s="113" t="s">
        <v>34</v>
      </c>
      <c r="D38" s="114"/>
      <c r="E38" s="573"/>
      <c r="F38" s="110"/>
      <c r="G38" s="165">
        <f t="shared" si="5"/>
        <v>0</v>
      </c>
      <c r="H38" s="49"/>
      <c r="I38" s="49"/>
      <c r="J38" s="49"/>
      <c r="K38" s="49"/>
      <c r="L38" s="49"/>
      <c r="M38" s="49"/>
      <c r="N38" s="50"/>
    </row>
    <row r="39" spans="2:18" ht="15" customHeight="1" x14ac:dyDescent="0.25">
      <c r="B39" s="577" t="s">
        <v>150</v>
      </c>
      <c r="C39" s="578"/>
      <c r="D39" s="115"/>
      <c r="E39" s="109" t="s">
        <v>140</v>
      </c>
      <c r="F39" s="110"/>
      <c r="G39" s="178">
        <f t="shared" si="5"/>
        <v>0</v>
      </c>
      <c r="H39" s="49"/>
      <c r="I39" s="49"/>
      <c r="J39" s="49"/>
      <c r="K39" s="49"/>
      <c r="L39" s="49"/>
      <c r="M39" s="49"/>
      <c r="N39" s="50"/>
    </row>
    <row r="40" spans="2:18" ht="15" customHeight="1" x14ac:dyDescent="0.25">
      <c r="B40" s="577" t="s">
        <v>153</v>
      </c>
      <c r="C40" s="578"/>
      <c r="D40" s="115"/>
      <c r="E40" s="109" t="s">
        <v>141</v>
      </c>
      <c r="F40" s="110"/>
      <c r="G40" s="178">
        <f t="shared" si="5"/>
        <v>0</v>
      </c>
      <c r="H40" s="49"/>
      <c r="I40" s="49"/>
      <c r="J40" s="49"/>
      <c r="K40" s="49"/>
      <c r="L40" s="49"/>
      <c r="M40" s="49"/>
      <c r="N40" s="50"/>
      <c r="Q40" s="461"/>
    </row>
    <row r="41" spans="2:18" ht="15" customHeight="1" x14ac:dyDescent="0.25">
      <c r="B41" s="577" t="s">
        <v>154</v>
      </c>
      <c r="C41" s="578"/>
      <c r="D41" s="115"/>
      <c r="E41" s="109" t="s">
        <v>142</v>
      </c>
      <c r="F41" s="110"/>
      <c r="G41" s="178">
        <f>SUM(G42:G44)</f>
        <v>0</v>
      </c>
      <c r="H41" s="179">
        <f t="shared" ref="H41:N41" si="6">SUM(H42:H44)</f>
        <v>0</v>
      </c>
      <c r="I41" s="179">
        <f t="shared" si="6"/>
        <v>0</v>
      </c>
      <c r="J41" s="179">
        <f t="shared" si="6"/>
        <v>0</v>
      </c>
      <c r="K41" s="179">
        <f t="shared" si="6"/>
        <v>0</v>
      </c>
      <c r="L41" s="179">
        <f t="shared" si="6"/>
        <v>0</v>
      </c>
      <c r="M41" s="179">
        <f t="shared" si="6"/>
        <v>0</v>
      </c>
      <c r="N41" s="180">
        <f t="shared" si="6"/>
        <v>0</v>
      </c>
    </row>
    <row r="42" spans="2:18" ht="15" customHeight="1" x14ac:dyDescent="0.25">
      <c r="B42" s="583" t="s">
        <v>15</v>
      </c>
      <c r="C42" s="116" t="s">
        <v>157</v>
      </c>
      <c r="D42" s="112"/>
      <c r="E42" s="571" t="s">
        <v>142</v>
      </c>
      <c r="F42" s="110" t="s">
        <v>282</v>
      </c>
      <c r="G42" s="165">
        <f>SUM(H42:N42)</f>
        <v>0</v>
      </c>
      <c r="H42" s="49"/>
      <c r="I42" s="49"/>
      <c r="J42" s="49"/>
      <c r="K42" s="49"/>
      <c r="L42" s="49"/>
      <c r="M42" s="49"/>
      <c r="N42" s="50"/>
      <c r="R42" s="461"/>
    </row>
    <row r="43" spans="2:18" ht="15" customHeight="1" x14ac:dyDescent="0.25">
      <c r="B43" s="584"/>
      <c r="C43" s="116" t="s">
        <v>158</v>
      </c>
      <c r="D43" s="112"/>
      <c r="E43" s="572"/>
      <c r="F43" s="110" t="s">
        <v>285</v>
      </c>
      <c r="G43" s="165">
        <f>SUM(H43:N43)</f>
        <v>0</v>
      </c>
      <c r="H43" s="49"/>
      <c r="I43" s="49"/>
      <c r="J43" s="49"/>
      <c r="K43" s="49"/>
      <c r="L43" s="49"/>
      <c r="M43" s="49"/>
      <c r="N43" s="50"/>
    </row>
    <row r="44" spans="2:18" ht="19.5" customHeight="1" x14ac:dyDescent="0.25">
      <c r="B44" s="585"/>
      <c r="C44" s="117" t="s">
        <v>34</v>
      </c>
      <c r="D44" s="114"/>
      <c r="E44" s="573"/>
      <c r="F44" s="110"/>
      <c r="G44" s="165">
        <f>SUM(H44:N44)</f>
        <v>0</v>
      </c>
      <c r="H44" s="49"/>
      <c r="I44" s="49"/>
      <c r="J44" s="49"/>
      <c r="K44" s="49"/>
      <c r="L44" s="49"/>
      <c r="M44" s="49"/>
      <c r="N44" s="50"/>
    </row>
    <row r="45" spans="2:18" ht="15" customHeight="1" x14ac:dyDescent="0.25">
      <c r="B45" s="577" t="s">
        <v>155</v>
      </c>
      <c r="C45" s="578"/>
      <c r="D45" s="115"/>
      <c r="E45" s="109" t="s">
        <v>143</v>
      </c>
      <c r="F45" s="110"/>
      <c r="G45" s="178">
        <f>SUM(H45:N45)</f>
        <v>0</v>
      </c>
      <c r="H45" s="49"/>
      <c r="I45" s="49"/>
      <c r="J45" s="49"/>
      <c r="K45" s="49"/>
      <c r="L45" s="49"/>
      <c r="M45" s="49"/>
      <c r="N45" s="50"/>
    </row>
    <row r="46" spans="2:18" ht="15" customHeight="1" x14ac:dyDescent="0.25">
      <c r="B46" s="577" t="s">
        <v>159</v>
      </c>
      <c r="C46" s="578"/>
      <c r="D46" s="115"/>
      <c r="E46" s="109" t="s">
        <v>144</v>
      </c>
      <c r="F46" s="110"/>
      <c r="G46" s="178">
        <f>SUM(G47:G51)</f>
        <v>0</v>
      </c>
      <c r="H46" s="179">
        <f t="shared" ref="H46:N46" si="7">SUM(H47:H51)</f>
        <v>0</v>
      </c>
      <c r="I46" s="179">
        <f t="shared" si="7"/>
        <v>0</v>
      </c>
      <c r="J46" s="179">
        <f t="shared" si="7"/>
        <v>0</v>
      </c>
      <c r="K46" s="179">
        <f t="shared" si="7"/>
        <v>0</v>
      </c>
      <c r="L46" s="179">
        <f t="shared" si="7"/>
        <v>0</v>
      </c>
      <c r="M46" s="179">
        <f t="shared" si="7"/>
        <v>0</v>
      </c>
      <c r="N46" s="180">
        <f t="shared" si="7"/>
        <v>0</v>
      </c>
    </row>
    <row r="47" spans="2:18" ht="15" customHeight="1" x14ac:dyDescent="0.25">
      <c r="B47" s="623" t="s">
        <v>15</v>
      </c>
      <c r="C47" s="116" t="s">
        <v>160</v>
      </c>
      <c r="D47" s="112"/>
      <c r="E47" s="571" t="s">
        <v>144</v>
      </c>
      <c r="F47" s="110" t="s">
        <v>282</v>
      </c>
      <c r="G47" s="165">
        <f>SUM(H47:N47)</f>
        <v>0</v>
      </c>
      <c r="H47" s="49"/>
      <c r="I47" s="49"/>
      <c r="J47" s="49"/>
      <c r="K47" s="49"/>
      <c r="L47" s="49"/>
      <c r="M47" s="49"/>
      <c r="N47" s="50"/>
    </row>
    <row r="48" spans="2:18" ht="15" customHeight="1" x14ac:dyDescent="0.25">
      <c r="B48" s="624"/>
      <c r="C48" s="116" t="s">
        <v>161</v>
      </c>
      <c r="D48" s="112"/>
      <c r="E48" s="572"/>
      <c r="F48" s="110" t="s">
        <v>285</v>
      </c>
      <c r="G48" s="165">
        <f>SUM(H48:N48)</f>
        <v>0</v>
      </c>
      <c r="H48" s="49"/>
      <c r="I48" s="49"/>
      <c r="J48" s="49"/>
      <c r="K48" s="49"/>
      <c r="L48" s="49"/>
      <c r="M48" s="49"/>
      <c r="N48" s="50"/>
    </row>
    <row r="49" spans="2:14" ht="15" customHeight="1" x14ac:dyDescent="0.25">
      <c r="B49" s="624"/>
      <c r="C49" s="116" t="s">
        <v>65</v>
      </c>
      <c r="D49" s="112"/>
      <c r="E49" s="572"/>
      <c r="F49" s="110" t="s">
        <v>287</v>
      </c>
      <c r="G49" s="165">
        <f>SUM(H49:N49)</f>
        <v>0</v>
      </c>
      <c r="H49" s="49"/>
      <c r="I49" s="49"/>
      <c r="J49" s="49"/>
      <c r="K49" s="49"/>
      <c r="L49" s="49"/>
      <c r="M49" s="49"/>
      <c r="N49" s="50"/>
    </row>
    <row r="50" spans="2:14" ht="15" customHeight="1" x14ac:dyDescent="0.25">
      <c r="B50" s="624"/>
      <c r="C50" s="116" t="s">
        <v>66</v>
      </c>
      <c r="D50" s="112"/>
      <c r="E50" s="572"/>
      <c r="F50" s="110" t="s">
        <v>288</v>
      </c>
      <c r="G50" s="165">
        <f>SUM(H50:N50)</f>
        <v>0</v>
      </c>
      <c r="H50" s="49"/>
      <c r="I50" s="49"/>
      <c r="J50" s="49"/>
      <c r="K50" s="49"/>
      <c r="L50" s="49"/>
      <c r="M50" s="49"/>
      <c r="N50" s="50"/>
    </row>
    <row r="51" spans="2:14" x14ac:dyDescent="0.25">
      <c r="B51" s="625"/>
      <c r="C51" s="116" t="s">
        <v>34</v>
      </c>
      <c r="D51" s="112"/>
      <c r="E51" s="573"/>
      <c r="F51" s="110"/>
      <c r="G51" s="165">
        <f>SUM(H51:N51)</f>
        <v>0</v>
      </c>
      <c r="H51" s="49"/>
      <c r="I51" s="49"/>
      <c r="J51" s="49"/>
      <c r="K51" s="49"/>
      <c r="L51" s="49"/>
      <c r="M51" s="49"/>
      <c r="N51" s="50"/>
    </row>
    <row r="52" spans="2:14" ht="15" customHeight="1" x14ac:dyDescent="0.25">
      <c r="B52" s="577" t="s">
        <v>156</v>
      </c>
      <c r="C52" s="578"/>
      <c r="D52" s="115"/>
      <c r="E52" s="109" t="s">
        <v>145</v>
      </c>
      <c r="F52" s="110"/>
      <c r="G52" s="178">
        <f>SUM(G53:G59)</f>
        <v>7278000</v>
      </c>
      <c r="H52" s="179">
        <f t="shared" ref="H52:N52" si="8">SUM(H53:H59)</f>
        <v>3966923.7128920229</v>
      </c>
      <c r="I52" s="179">
        <f t="shared" si="8"/>
        <v>966717.23338999855</v>
      </c>
      <c r="J52" s="179">
        <f t="shared" si="8"/>
        <v>1012702.9216774651</v>
      </c>
      <c r="K52" s="179">
        <f t="shared" si="8"/>
        <v>513968.92762325262</v>
      </c>
      <c r="L52" s="179">
        <f t="shared" si="8"/>
        <v>8989.2722257513578</v>
      </c>
      <c r="M52" s="179">
        <f t="shared" si="8"/>
        <v>575195.02499523573</v>
      </c>
      <c r="N52" s="180">
        <f t="shared" si="8"/>
        <v>233502.90719627356</v>
      </c>
    </row>
    <row r="53" spans="2:14" ht="15" customHeight="1" x14ac:dyDescent="0.25">
      <c r="B53" s="574" t="s">
        <v>15</v>
      </c>
      <c r="C53" s="118" t="s">
        <v>897</v>
      </c>
      <c r="D53" s="475"/>
      <c r="E53" s="571" t="s">
        <v>145</v>
      </c>
      <c r="F53" s="110" t="s">
        <v>289</v>
      </c>
      <c r="G53" s="165">
        <f t="shared" ref="G53:G59" si="9">SUM(H53:N53)</f>
        <v>5478000</v>
      </c>
      <c r="H53" s="49">
        <v>2991951.939634514</v>
      </c>
      <c r="I53" s="49">
        <v>731643.93873327633</v>
      </c>
      <c r="J53" s="49">
        <v>766789.40932514449</v>
      </c>
      <c r="K53" s="49">
        <v>360441.45543305704</v>
      </c>
      <c r="L53" s="49">
        <v>8989.2722257513578</v>
      </c>
      <c r="M53" s="49">
        <v>423884.90991353692</v>
      </c>
      <c r="N53" s="50">
        <v>194299.07473471924</v>
      </c>
    </row>
    <row r="54" spans="2:14" ht="15" customHeight="1" x14ac:dyDescent="0.25">
      <c r="B54" s="575"/>
      <c r="C54" s="118" t="s">
        <v>898</v>
      </c>
      <c r="D54" s="475"/>
      <c r="E54" s="572"/>
      <c r="F54" s="224" t="s">
        <v>899</v>
      </c>
      <c r="G54" s="165">
        <f t="shared" si="9"/>
        <v>0</v>
      </c>
      <c r="H54" s="49">
        <v>0</v>
      </c>
      <c r="I54" s="49">
        <v>0</v>
      </c>
      <c r="J54" s="49">
        <v>0</v>
      </c>
      <c r="K54" s="49">
        <v>0</v>
      </c>
      <c r="L54" s="49">
        <v>0</v>
      </c>
      <c r="M54" s="49">
        <v>0</v>
      </c>
      <c r="N54" s="50">
        <v>0</v>
      </c>
    </row>
    <row r="55" spans="2:14" ht="15" customHeight="1" x14ac:dyDescent="0.25">
      <c r="B55" s="575"/>
      <c r="C55" s="476" t="s">
        <v>900</v>
      </c>
      <c r="D55" s="475"/>
      <c r="E55" s="572"/>
      <c r="F55" s="224" t="s">
        <v>901</v>
      </c>
      <c r="G55" s="362" t="s">
        <v>859</v>
      </c>
      <c r="H55" s="360" t="s">
        <v>859</v>
      </c>
      <c r="I55" s="360" t="s">
        <v>859</v>
      </c>
      <c r="J55" s="360" t="s">
        <v>859</v>
      </c>
      <c r="K55" s="360" t="s">
        <v>859</v>
      </c>
      <c r="L55" s="360" t="s">
        <v>859</v>
      </c>
      <c r="M55" s="360" t="s">
        <v>859</v>
      </c>
      <c r="N55" s="361" t="s">
        <v>859</v>
      </c>
    </row>
    <row r="56" spans="2:14" ht="15" customHeight="1" x14ac:dyDescent="0.25">
      <c r="B56" s="575"/>
      <c r="C56" s="118" t="s">
        <v>162</v>
      </c>
      <c r="D56" s="475"/>
      <c r="E56" s="572"/>
      <c r="F56" s="110" t="s">
        <v>287</v>
      </c>
      <c r="G56" s="165">
        <f t="shared" si="9"/>
        <v>1050000.0000000002</v>
      </c>
      <c r="H56" s="49">
        <v>549530.60136183107</v>
      </c>
      <c r="I56" s="49">
        <v>156193.67305213874</v>
      </c>
      <c r="J56" s="49">
        <v>120236.19842987471</v>
      </c>
      <c r="K56" s="49">
        <v>89296.041316768577</v>
      </c>
      <c r="L56" s="49">
        <v>0</v>
      </c>
      <c r="M56" s="49">
        <v>108657.88576996035</v>
      </c>
      <c r="N56" s="50">
        <v>26085.600069426608</v>
      </c>
    </row>
    <row r="57" spans="2:14" ht="15" customHeight="1" x14ac:dyDescent="0.25">
      <c r="B57" s="575"/>
      <c r="C57" s="118" t="s">
        <v>163</v>
      </c>
      <c r="D57" s="475"/>
      <c r="E57" s="572"/>
      <c r="F57" s="110" t="s">
        <v>288</v>
      </c>
      <c r="G57" s="165">
        <f t="shared" si="9"/>
        <v>280000</v>
      </c>
      <c r="H57" s="49">
        <v>162146.06331193433</v>
      </c>
      <c r="I57" s="49">
        <v>31982.829518097977</v>
      </c>
      <c r="J57" s="49">
        <v>39195.316381519457</v>
      </c>
      <c r="K57" s="49">
        <v>16546.67822762307</v>
      </c>
      <c r="L57" s="49">
        <v>0</v>
      </c>
      <c r="M57" s="49">
        <v>21707.833477203119</v>
      </c>
      <c r="N57" s="50">
        <v>8421.2790836220593</v>
      </c>
    </row>
    <row r="58" spans="2:14" ht="15" customHeight="1" x14ac:dyDescent="0.25">
      <c r="B58" s="575"/>
      <c r="C58" s="118" t="s">
        <v>67</v>
      </c>
      <c r="D58" s="475"/>
      <c r="E58" s="572"/>
      <c r="F58" s="110" t="s">
        <v>290</v>
      </c>
      <c r="G58" s="165">
        <f t="shared" si="9"/>
        <v>0</v>
      </c>
      <c r="H58" s="49"/>
      <c r="I58" s="49"/>
      <c r="J58" s="49"/>
      <c r="K58" s="49"/>
      <c r="L58" s="49"/>
      <c r="M58" s="49"/>
      <c r="N58" s="50"/>
    </row>
    <row r="59" spans="2:14" x14ac:dyDescent="0.25">
      <c r="B59" s="576"/>
      <c r="C59" s="145" t="s">
        <v>34</v>
      </c>
      <c r="D59" s="477"/>
      <c r="E59" s="573"/>
      <c r="F59" s="110"/>
      <c r="G59" s="165">
        <f t="shared" si="9"/>
        <v>470000.00000000006</v>
      </c>
      <c r="H59" s="49">
        <v>263295.10858374322</v>
      </c>
      <c r="I59" s="49">
        <v>46896.792086485526</v>
      </c>
      <c r="J59" s="49">
        <v>86481.997540926401</v>
      </c>
      <c r="K59" s="49">
        <v>47684.752645803965</v>
      </c>
      <c r="L59" s="49">
        <v>0</v>
      </c>
      <c r="M59" s="49">
        <v>20944.395834535277</v>
      </c>
      <c r="N59" s="50">
        <v>4696.9533085056373</v>
      </c>
    </row>
    <row r="60" spans="2:14" x14ac:dyDescent="0.25">
      <c r="B60" s="577" t="s">
        <v>164</v>
      </c>
      <c r="C60" s="578"/>
      <c r="D60" s="115"/>
      <c r="E60" s="109" t="s">
        <v>146</v>
      </c>
      <c r="F60" s="110"/>
      <c r="G60" s="178">
        <f>SUM(G61:G63)</f>
        <v>210000.00000000003</v>
      </c>
      <c r="H60" s="179">
        <f t="shared" ref="H60:N60" si="10">SUM(H61:H63)</f>
        <v>107035.17672721512</v>
      </c>
      <c r="I60" s="179">
        <f t="shared" si="10"/>
        <v>34794.924946137588</v>
      </c>
      <c r="J60" s="179">
        <f t="shared" si="10"/>
        <v>18678.275362661741</v>
      </c>
      <c r="K60" s="179">
        <f t="shared" si="10"/>
        <v>5034.8663853115413</v>
      </c>
      <c r="L60" s="179">
        <f t="shared" si="10"/>
        <v>0</v>
      </c>
      <c r="M60" s="179">
        <f t="shared" si="10"/>
        <v>42371.998488785779</v>
      </c>
      <c r="N60" s="180">
        <f t="shared" si="10"/>
        <v>2084.7580898882602</v>
      </c>
    </row>
    <row r="61" spans="2:14" x14ac:dyDescent="0.25">
      <c r="B61" s="623" t="s">
        <v>15</v>
      </c>
      <c r="C61" s="116" t="s">
        <v>68</v>
      </c>
      <c r="D61" s="112"/>
      <c r="E61" s="571" t="s">
        <v>146</v>
      </c>
      <c r="F61" s="110" t="s">
        <v>282</v>
      </c>
      <c r="G61" s="165">
        <f>SUM(H61:N61)</f>
        <v>210000.00000000003</v>
      </c>
      <c r="H61" s="49">
        <v>107035.17672721512</v>
      </c>
      <c r="I61" s="49">
        <v>34794.924946137588</v>
      </c>
      <c r="J61" s="49">
        <v>18678.275362661741</v>
      </c>
      <c r="K61" s="49">
        <v>5034.8663853115413</v>
      </c>
      <c r="L61" s="49">
        <v>0</v>
      </c>
      <c r="M61" s="49">
        <v>42371.998488785779</v>
      </c>
      <c r="N61" s="50">
        <v>2084.7580898882602</v>
      </c>
    </row>
    <row r="62" spans="2:14" ht="15" customHeight="1" x14ac:dyDescent="0.25">
      <c r="B62" s="624"/>
      <c r="C62" s="116" t="s">
        <v>69</v>
      </c>
      <c r="D62" s="112"/>
      <c r="E62" s="572"/>
      <c r="F62" s="110" t="s">
        <v>285</v>
      </c>
      <c r="G62" s="165">
        <f>SUM(H62:N62)</f>
        <v>0</v>
      </c>
      <c r="H62" s="49"/>
      <c r="I62" s="49"/>
      <c r="J62" s="49"/>
      <c r="K62" s="49"/>
      <c r="L62" s="49"/>
      <c r="M62" s="49"/>
      <c r="N62" s="50"/>
    </row>
    <row r="63" spans="2:14" x14ac:dyDescent="0.25">
      <c r="B63" s="625"/>
      <c r="C63" s="117" t="s">
        <v>34</v>
      </c>
      <c r="D63" s="114"/>
      <c r="E63" s="573"/>
      <c r="F63" s="110"/>
      <c r="G63" s="165">
        <f>SUM(H63:N63)</f>
        <v>0</v>
      </c>
      <c r="H63" s="49"/>
      <c r="I63" s="49"/>
      <c r="J63" s="49"/>
      <c r="K63" s="49"/>
      <c r="L63" s="49"/>
      <c r="M63" s="49"/>
      <c r="N63" s="50"/>
    </row>
    <row r="64" spans="2:14" ht="15" customHeight="1" x14ac:dyDescent="0.25">
      <c r="B64" s="577" t="s">
        <v>16</v>
      </c>
      <c r="C64" s="578"/>
      <c r="D64" s="115"/>
      <c r="E64" s="109" t="s">
        <v>165</v>
      </c>
      <c r="F64" s="110"/>
      <c r="G64" s="178">
        <f>SUM(H64:N64)</f>
        <v>70000</v>
      </c>
      <c r="H64" s="49">
        <v>40121.837017686528</v>
      </c>
      <c r="I64" s="49">
        <v>7919.7357648102106</v>
      </c>
      <c r="J64" s="49">
        <v>9695.8380850966641</v>
      </c>
      <c r="K64" s="49">
        <v>4091.7195785569124</v>
      </c>
      <c r="L64" s="49">
        <v>0</v>
      </c>
      <c r="M64" s="49">
        <v>6091.8739783771734</v>
      </c>
      <c r="N64" s="50">
        <v>2078.9955754725079</v>
      </c>
    </row>
    <row r="65" spans="2:14" ht="15" customHeight="1" x14ac:dyDescent="0.25">
      <c r="B65" s="577" t="s">
        <v>17</v>
      </c>
      <c r="C65" s="578"/>
      <c r="D65" s="115"/>
      <c r="E65" s="109" t="s">
        <v>166</v>
      </c>
      <c r="F65" s="110"/>
      <c r="G65" s="178">
        <f>SUM(H65:N65)</f>
        <v>0</v>
      </c>
      <c r="H65" s="49"/>
      <c r="I65" s="49"/>
      <c r="J65" s="49"/>
      <c r="K65" s="49"/>
      <c r="L65" s="49"/>
      <c r="M65" s="49"/>
      <c r="N65" s="50"/>
    </row>
    <row r="66" spans="2:14" ht="15" customHeight="1" x14ac:dyDescent="0.25">
      <c r="B66" s="577" t="s">
        <v>168</v>
      </c>
      <c r="C66" s="578"/>
      <c r="D66" s="115"/>
      <c r="E66" s="109" t="s">
        <v>167</v>
      </c>
      <c r="F66" s="110"/>
      <c r="G66" s="178">
        <f>SUM(G67:G97)</f>
        <v>10007000</v>
      </c>
      <c r="H66" s="179">
        <f t="shared" ref="H66:N66" si="11">SUM(H67:H97)</f>
        <v>4882754.8808801007</v>
      </c>
      <c r="I66" s="179">
        <f t="shared" si="11"/>
        <v>811073.99126837403</v>
      </c>
      <c r="J66" s="179">
        <f t="shared" si="11"/>
        <v>1433432.3238457786</v>
      </c>
      <c r="K66" s="179">
        <f t="shared" si="11"/>
        <v>574472.04274253477</v>
      </c>
      <c r="L66" s="179">
        <f t="shared" si="11"/>
        <v>46154.365149262383</v>
      </c>
      <c r="M66" s="179">
        <f t="shared" si="11"/>
        <v>1777845.3619037755</v>
      </c>
      <c r="N66" s="180">
        <f t="shared" si="11"/>
        <v>481267.03421017382</v>
      </c>
    </row>
    <row r="67" spans="2:14" x14ac:dyDescent="0.25">
      <c r="B67" s="574" t="s">
        <v>15</v>
      </c>
      <c r="C67" s="116" t="s">
        <v>206</v>
      </c>
      <c r="D67" s="112"/>
      <c r="E67" s="571" t="s">
        <v>167</v>
      </c>
      <c r="F67" s="110" t="s">
        <v>282</v>
      </c>
      <c r="G67" s="165">
        <f t="shared" ref="G67:G97" si="12">SUM(H67:N67)</f>
        <v>114999.99999999999</v>
      </c>
      <c r="H67" s="49">
        <v>66582.504004579037</v>
      </c>
      <c r="I67" s="49">
        <v>13298.883046609539</v>
      </c>
      <c r="J67" s="49">
        <v>19359.63666823797</v>
      </c>
      <c r="K67" s="49">
        <v>6958.0587731495698</v>
      </c>
      <c r="L67" s="49">
        <v>1049.1400820398474</v>
      </c>
      <c r="M67" s="49">
        <v>5949.9028652370071</v>
      </c>
      <c r="N67" s="50">
        <v>1801.8745601470091</v>
      </c>
    </row>
    <row r="68" spans="2:14" ht="15" customHeight="1" x14ac:dyDescent="0.25">
      <c r="B68" s="575"/>
      <c r="C68" s="116" t="s">
        <v>891</v>
      </c>
      <c r="D68" s="112"/>
      <c r="E68" s="572"/>
      <c r="F68" s="110" t="s">
        <v>285</v>
      </c>
      <c r="G68" s="165">
        <f t="shared" si="12"/>
        <v>415000</v>
      </c>
      <c r="H68" s="49">
        <v>179773.05171804479</v>
      </c>
      <c r="I68" s="49">
        <v>26808.823002287452</v>
      </c>
      <c r="J68" s="49">
        <v>32606.165653539796</v>
      </c>
      <c r="K68" s="49">
        <v>18190.979012773601</v>
      </c>
      <c r="L68" s="49">
        <v>15189.402680909647</v>
      </c>
      <c r="M68" s="49">
        <v>72270.189009802649</v>
      </c>
      <c r="N68" s="50">
        <v>70161.388922642043</v>
      </c>
    </row>
    <row r="69" spans="2:14" ht="15" customHeight="1" x14ac:dyDescent="0.25">
      <c r="B69" s="575"/>
      <c r="C69" s="116" t="s">
        <v>70</v>
      </c>
      <c r="D69" s="112"/>
      <c r="E69" s="572"/>
      <c r="F69" s="110" t="s">
        <v>287</v>
      </c>
      <c r="G69" s="165">
        <f t="shared" si="12"/>
        <v>86000</v>
      </c>
      <c r="H69" s="49">
        <v>49802.005160094115</v>
      </c>
      <c r="I69" s="49">
        <v>9823.2976377015202</v>
      </c>
      <c r="J69" s="49">
        <v>12038.56146003812</v>
      </c>
      <c r="K69" s="49">
        <v>5082.194027055657</v>
      </c>
      <c r="L69" s="49">
        <v>0</v>
      </c>
      <c r="M69" s="49">
        <v>6667.4059965695296</v>
      </c>
      <c r="N69" s="50">
        <v>2586.5357185410608</v>
      </c>
    </row>
    <row r="70" spans="2:14" ht="25.5" customHeight="1" x14ac:dyDescent="0.25">
      <c r="B70" s="575"/>
      <c r="C70" s="116" t="s">
        <v>207</v>
      </c>
      <c r="D70" s="112"/>
      <c r="E70" s="572"/>
      <c r="F70" s="110" t="s">
        <v>288</v>
      </c>
      <c r="G70" s="165">
        <f t="shared" si="12"/>
        <v>0</v>
      </c>
      <c r="H70" s="49"/>
      <c r="I70" s="49"/>
      <c r="J70" s="49"/>
      <c r="K70" s="49"/>
      <c r="L70" s="49"/>
      <c r="M70" s="49"/>
      <c r="N70" s="50"/>
    </row>
    <row r="71" spans="2:14" ht="25.5" customHeight="1" x14ac:dyDescent="0.25">
      <c r="B71" s="575"/>
      <c r="C71" s="116" t="s">
        <v>71</v>
      </c>
      <c r="D71" s="112"/>
      <c r="E71" s="572"/>
      <c r="F71" s="110" t="s">
        <v>292</v>
      </c>
      <c r="G71" s="165">
        <f t="shared" si="12"/>
        <v>117000</v>
      </c>
      <c r="H71" s="49">
        <v>34630.808512036485</v>
      </c>
      <c r="I71" s="49">
        <v>6275.8096997480188</v>
      </c>
      <c r="J71" s="49">
        <v>7529.7348508019459</v>
      </c>
      <c r="K71" s="49">
        <v>3864.4389292926689</v>
      </c>
      <c r="L71" s="49">
        <v>182.10601735471562</v>
      </c>
      <c r="M71" s="49">
        <v>28986.401711393315</v>
      </c>
      <c r="N71" s="50">
        <v>35530.700279372846</v>
      </c>
    </row>
    <row r="72" spans="2:14" ht="25.5" customHeight="1" x14ac:dyDescent="0.25">
      <c r="B72" s="575"/>
      <c r="C72" s="116" t="s">
        <v>72</v>
      </c>
      <c r="D72" s="112"/>
      <c r="E72" s="572"/>
      <c r="F72" s="110" t="s">
        <v>289</v>
      </c>
      <c r="G72" s="165">
        <f t="shared" si="12"/>
        <v>230000.00000000003</v>
      </c>
      <c r="H72" s="49">
        <v>89944.856048867034</v>
      </c>
      <c r="I72" s="49">
        <v>18410.687233042987</v>
      </c>
      <c r="J72" s="49">
        <v>104223.31255360265</v>
      </c>
      <c r="K72" s="49">
        <v>7724.313351201723</v>
      </c>
      <c r="L72" s="49">
        <v>18.057278640904542</v>
      </c>
      <c r="M72" s="49">
        <v>8929.9464982718328</v>
      </c>
      <c r="N72" s="50">
        <v>748.82703637287773</v>
      </c>
    </row>
    <row r="73" spans="2:14" ht="15" customHeight="1" x14ac:dyDescent="0.25">
      <c r="B73" s="575"/>
      <c r="C73" s="116" t="s">
        <v>73</v>
      </c>
      <c r="D73" s="112"/>
      <c r="E73" s="572"/>
      <c r="F73" s="110" t="s">
        <v>290</v>
      </c>
      <c r="G73" s="165">
        <f t="shared" si="12"/>
        <v>0</v>
      </c>
      <c r="H73" s="49"/>
      <c r="I73" s="49"/>
      <c r="J73" s="49"/>
      <c r="K73" s="49"/>
      <c r="L73" s="49"/>
      <c r="M73" s="49"/>
      <c r="N73" s="50"/>
    </row>
    <row r="74" spans="2:14" ht="15" customHeight="1" x14ac:dyDescent="0.25">
      <c r="B74" s="575"/>
      <c r="C74" s="116" t="s">
        <v>892</v>
      </c>
      <c r="D74" s="112"/>
      <c r="E74" s="572"/>
      <c r="F74" s="110" t="s">
        <v>283</v>
      </c>
      <c r="G74" s="165">
        <f t="shared" si="12"/>
        <v>0</v>
      </c>
      <c r="H74" s="49"/>
      <c r="I74" s="49"/>
      <c r="J74" s="49"/>
      <c r="K74" s="49"/>
      <c r="L74" s="49"/>
      <c r="M74" s="49"/>
      <c r="N74" s="50"/>
    </row>
    <row r="75" spans="2:14" ht="15" customHeight="1" x14ac:dyDescent="0.25">
      <c r="B75" s="575"/>
      <c r="C75" s="116" t="s">
        <v>74</v>
      </c>
      <c r="D75" s="112"/>
      <c r="E75" s="572"/>
      <c r="F75" s="110" t="s">
        <v>284</v>
      </c>
      <c r="G75" s="165">
        <f t="shared" si="12"/>
        <v>250000.00000000003</v>
      </c>
      <c r="H75" s="49">
        <v>137390.35430739657</v>
      </c>
      <c r="I75" s="49">
        <v>27099.839425587361</v>
      </c>
      <c r="J75" s="49">
        <v>33211.157242145084</v>
      </c>
      <c r="K75" s="49">
        <v>14020.408129984453</v>
      </c>
      <c r="L75" s="49">
        <v>0</v>
      </c>
      <c r="M75" s="49">
        <v>31142.683648612412</v>
      </c>
      <c r="N75" s="50">
        <v>7135.5572462741666</v>
      </c>
    </row>
    <row r="76" spans="2:14" ht="15" customHeight="1" x14ac:dyDescent="0.25">
      <c r="B76" s="575"/>
      <c r="C76" s="116" t="s">
        <v>75</v>
      </c>
      <c r="D76" s="112"/>
      <c r="E76" s="572"/>
      <c r="F76" s="110" t="s">
        <v>302</v>
      </c>
      <c r="G76" s="165">
        <f t="shared" si="12"/>
        <v>0</v>
      </c>
      <c r="H76" s="49"/>
      <c r="I76" s="49"/>
      <c r="J76" s="49"/>
      <c r="K76" s="49"/>
      <c r="L76" s="49"/>
      <c r="M76" s="49"/>
      <c r="N76" s="50"/>
    </row>
    <row r="77" spans="2:14" ht="15" customHeight="1" x14ac:dyDescent="0.25">
      <c r="B77" s="575"/>
      <c r="C77" s="116" t="s">
        <v>208</v>
      </c>
      <c r="D77" s="112"/>
      <c r="E77" s="572"/>
      <c r="F77" s="110" t="s">
        <v>303</v>
      </c>
      <c r="G77" s="165">
        <f t="shared" si="12"/>
        <v>160000</v>
      </c>
      <c r="H77" s="49">
        <v>80578.959160964936</v>
      </c>
      <c r="I77" s="49">
        <v>12980.5332959116</v>
      </c>
      <c r="J77" s="49">
        <v>18794.067769170539</v>
      </c>
      <c r="K77" s="49">
        <v>10491.020896008999</v>
      </c>
      <c r="L77" s="49">
        <v>2472.6385585298408</v>
      </c>
      <c r="M77" s="49">
        <v>16679.66695424807</v>
      </c>
      <c r="N77" s="50">
        <v>18003.113365166017</v>
      </c>
    </row>
    <row r="78" spans="2:14" ht="15" customHeight="1" x14ac:dyDescent="0.25">
      <c r="B78" s="575"/>
      <c r="C78" s="116" t="s">
        <v>76</v>
      </c>
      <c r="D78" s="112"/>
      <c r="E78" s="572"/>
      <c r="F78" s="110" t="s">
        <v>304</v>
      </c>
      <c r="G78" s="165">
        <f t="shared" si="12"/>
        <v>100000.00000000001</v>
      </c>
      <c r="H78" s="49">
        <v>57323.580125191897</v>
      </c>
      <c r="I78" s="49">
        <v>10917.344512484375</v>
      </c>
      <c r="J78" s="49">
        <v>13078.180495762363</v>
      </c>
      <c r="K78" s="49">
        <v>5503.9458254318542</v>
      </c>
      <c r="L78" s="49">
        <v>0</v>
      </c>
      <c r="M78" s="49">
        <v>10106.235393946496</v>
      </c>
      <c r="N78" s="50">
        <v>3070.7136471830136</v>
      </c>
    </row>
    <row r="79" spans="2:14" ht="15" customHeight="1" x14ac:dyDescent="0.25">
      <c r="B79" s="575"/>
      <c r="C79" s="116" t="s">
        <v>77</v>
      </c>
      <c r="D79" s="112"/>
      <c r="E79" s="572"/>
      <c r="F79" s="110" t="s">
        <v>286</v>
      </c>
      <c r="G79" s="165">
        <f t="shared" si="12"/>
        <v>310000.00000000006</v>
      </c>
      <c r="H79" s="49">
        <v>188951.4855588456</v>
      </c>
      <c r="I79" s="49">
        <v>31080.432854946557</v>
      </c>
      <c r="J79" s="49">
        <v>45076.402010626327</v>
      </c>
      <c r="K79" s="49">
        <v>20763.980448732025</v>
      </c>
      <c r="L79" s="49">
        <v>5332.5067934343706</v>
      </c>
      <c r="M79" s="49">
        <v>13928.663217364225</v>
      </c>
      <c r="N79" s="50">
        <v>4866.529116050946</v>
      </c>
    </row>
    <row r="80" spans="2:14" ht="15.75" customHeight="1" x14ac:dyDescent="0.25">
      <c r="B80" s="575"/>
      <c r="C80" s="116" t="s">
        <v>209</v>
      </c>
      <c r="D80" s="112"/>
      <c r="E80" s="572"/>
      <c r="F80" s="110" t="s">
        <v>295</v>
      </c>
      <c r="G80" s="165">
        <f t="shared" si="12"/>
        <v>2000000</v>
      </c>
      <c r="H80" s="49">
        <v>710847.97908087505</v>
      </c>
      <c r="I80" s="49">
        <v>131846.76031692699</v>
      </c>
      <c r="J80" s="49">
        <v>310929.13928925787</v>
      </c>
      <c r="K80" s="49">
        <v>95283.178468313548</v>
      </c>
      <c r="L80" s="49">
        <v>0</v>
      </c>
      <c r="M80" s="49">
        <v>707525.0276425893</v>
      </c>
      <c r="N80" s="50">
        <v>43567.9152020373</v>
      </c>
    </row>
    <row r="81" spans="2:54" ht="15" customHeight="1" x14ac:dyDescent="0.25">
      <c r="B81" s="575"/>
      <c r="C81" s="116" t="s">
        <v>78</v>
      </c>
      <c r="D81" s="112"/>
      <c r="E81" s="572"/>
      <c r="F81" s="110" t="s">
        <v>296</v>
      </c>
      <c r="G81" s="165">
        <f t="shared" si="12"/>
        <v>0</v>
      </c>
      <c r="H81" s="49"/>
      <c r="I81" s="49"/>
      <c r="J81" s="49"/>
      <c r="K81" s="49"/>
      <c r="L81" s="49"/>
      <c r="M81" s="49"/>
      <c r="N81" s="50"/>
    </row>
    <row r="82" spans="2:54" ht="15" customHeight="1" x14ac:dyDescent="0.25">
      <c r="B82" s="575"/>
      <c r="C82" s="118" t="s">
        <v>277</v>
      </c>
      <c r="D82" s="119"/>
      <c r="E82" s="572"/>
      <c r="F82" s="110" t="s">
        <v>297</v>
      </c>
      <c r="G82" s="165">
        <f t="shared" si="12"/>
        <v>200000</v>
      </c>
      <c r="H82" s="49">
        <v>0</v>
      </c>
      <c r="I82" s="49">
        <v>0</v>
      </c>
      <c r="J82" s="49">
        <v>0</v>
      </c>
      <c r="K82" s="49">
        <v>0</v>
      </c>
      <c r="L82" s="49">
        <v>0</v>
      </c>
      <c r="M82" s="49">
        <v>93289.682212549174</v>
      </c>
      <c r="N82" s="50">
        <v>106710.31778745081</v>
      </c>
    </row>
    <row r="83" spans="2:54" ht="15" customHeight="1" x14ac:dyDescent="0.25">
      <c r="B83" s="575"/>
      <c r="C83" s="116" t="s">
        <v>79</v>
      </c>
      <c r="D83" s="112"/>
      <c r="E83" s="572"/>
      <c r="F83" s="110" t="s">
        <v>298</v>
      </c>
      <c r="G83" s="165">
        <f t="shared" si="12"/>
        <v>400000</v>
      </c>
      <c r="H83" s="49">
        <v>210635.47756675628</v>
      </c>
      <c r="I83" s="49">
        <v>53302.479846180751</v>
      </c>
      <c r="J83" s="49">
        <v>65560.450529509137</v>
      </c>
      <c r="K83" s="49">
        <v>26441.165808002708</v>
      </c>
      <c r="L83" s="49">
        <v>0</v>
      </c>
      <c r="M83" s="49">
        <v>34454.952262936051</v>
      </c>
      <c r="N83" s="50">
        <v>9605.4739866150667</v>
      </c>
    </row>
    <row r="84" spans="2:54" ht="15" customHeight="1" x14ac:dyDescent="0.25">
      <c r="B84" s="575"/>
      <c r="C84" s="116" t="s">
        <v>80</v>
      </c>
      <c r="D84" s="112"/>
      <c r="E84" s="572"/>
      <c r="F84" s="110" t="s">
        <v>299</v>
      </c>
      <c r="G84" s="165">
        <f t="shared" si="12"/>
        <v>420000.00000000012</v>
      </c>
      <c r="H84" s="49">
        <v>212294.55585156335</v>
      </c>
      <c r="I84" s="49">
        <v>48871.094675108143</v>
      </c>
      <c r="J84" s="49">
        <v>51594.69404372901</v>
      </c>
      <c r="K84" s="49">
        <v>38459.663352167096</v>
      </c>
      <c r="L84" s="49">
        <v>5524.1338815393829</v>
      </c>
      <c r="M84" s="49">
        <v>47160.872731609554</v>
      </c>
      <c r="N84" s="50">
        <v>16094.985464283533</v>
      </c>
    </row>
    <row r="85" spans="2:54" ht="15" customHeight="1" x14ac:dyDescent="0.25">
      <c r="B85" s="575"/>
      <c r="C85" s="116" t="s">
        <v>81</v>
      </c>
      <c r="D85" s="112"/>
      <c r="E85" s="572"/>
      <c r="F85" s="110" t="s">
        <v>305</v>
      </c>
      <c r="G85" s="165">
        <f t="shared" si="12"/>
        <v>1042000.0000000001</v>
      </c>
      <c r="H85" s="49">
        <v>591425.76119897491</v>
      </c>
      <c r="I85" s="49">
        <v>32079.794950960404</v>
      </c>
      <c r="J85" s="49">
        <v>189078.63159475313</v>
      </c>
      <c r="K85" s="49">
        <v>104029.5632959427</v>
      </c>
      <c r="L85" s="49">
        <v>3535.0004179171651</v>
      </c>
      <c r="M85" s="49">
        <v>116559.30791011946</v>
      </c>
      <c r="N85" s="50">
        <v>5291.9406313323698</v>
      </c>
    </row>
    <row r="86" spans="2:54" ht="25.5" customHeight="1" x14ac:dyDescent="0.25">
      <c r="B86" s="575"/>
      <c r="C86" s="116" t="s">
        <v>82</v>
      </c>
      <c r="D86" s="112"/>
      <c r="E86" s="572"/>
      <c r="F86" s="110" t="s">
        <v>300</v>
      </c>
      <c r="G86" s="165">
        <f t="shared" si="12"/>
        <v>0</v>
      </c>
      <c r="H86" s="49">
        <v>0</v>
      </c>
      <c r="I86" s="49">
        <v>0</v>
      </c>
      <c r="J86" s="49">
        <v>0</v>
      </c>
      <c r="K86" s="49">
        <v>0</v>
      </c>
      <c r="L86" s="49">
        <v>0</v>
      </c>
      <c r="M86" s="49">
        <v>0</v>
      </c>
      <c r="N86" s="50">
        <v>0</v>
      </c>
    </row>
    <row r="87" spans="2:54" ht="15" customHeight="1" x14ac:dyDescent="0.25">
      <c r="B87" s="575"/>
      <c r="C87" s="116" t="s">
        <v>83</v>
      </c>
      <c r="D87" s="112"/>
      <c r="E87" s="572"/>
      <c r="F87" s="110" t="s">
        <v>301</v>
      </c>
      <c r="G87" s="165">
        <f t="shared" si="12"/>
        <v>1850000</v>
      </c>
      <c r="H87" s="49">
        <v>1072727.9267483554</v>
      </c>
      <c r="I87" s="49">
        <v>189291.05725694381</v>
      </c>
      <c r="J87" s="49">
        <v>263010.88075014926</v>
      </c>
      <c r="K87" s="49">
        <v>114042.82485667501</v>
      </c>
      <c r="L87" s="49">
        <v>9496.2314819238545</v>
      </c>
      <c r="M87" s="49">
        <v>142910.96896615266</v>
      </c>
      <c r="N87" s="50">
        <v>58520.109939799862</v>
      </c>
    </row>
    <row r="88" spans="2:54" ht="15" customHeight="1" x14ac:dyDescent="0.25">
      <c r="B88" s="575"/>
      <c r="C88" s="116" t="s">
        <v>84</v>
      </c>
      <c r="D88" s="112"/>
      <c r="E88" s="572"/>
      <c r="F88" s="110" t="s">
        <v>306</v>
      </c>
      <c r="G88" s="165">
        <f t="shared" si="12"/>
        <v>0</v>
      </c>
      <c r="H88" s="49"/>
      <c r="I88" s="49"/>
      <c r="J88" s="49"/>
      <c r="K88" s="49"/>
      <c r="L88" s="49"/>
      <c r="M88" s="49"/>
      <c r="N88" s="50"/>
    </row>
    <row r="89" spans="2:54" ht="25.5" customHeight="1" x14ac:dyDescent="0.25">
      <c r="B89" s="575"/>
      <c r="C89" s="116" t="s">
        <v>85</v>
      </c>
      <c r="D89" s="112"/>
      <c r="E89" s="572"/>
      <c r="F89" s="110" t="s">
        <v>307</v>
      </c>
      <c r="G89" s="165">
        <f t="shared" si="12"/>
        <v>60000.000000000007</v>
      </c>
      <c r="H89" s="49">
        <v>36200.460521663641</v>
      </c>
      <c r="I89" s="49">
        <v>8016.9364465964745</v>
      </c>
      <c r="J89" s="49">
        <v>8336.5048342834889</v>
      </c>
      <c r="K89" s="49">
        <v>3297.8462375265312</v>
      </c>
      <c r="L89" s="49">
        <v>0</v>
      </c>
      <c r="M89" s="49">
        <v>2988.7890851695506</v>
      </c>
      <c r="N89" s="50">
        <v>1159.4628747603203</v>
      </c>
    </row>
    <row r="90" spans="2:54" ht="15" customHeight="1" x14ac:dyDescent="0.25">
      <c r="B90" s="575"/>
      <c r="C90" s="116" t="s">
        <v>86</v>
      </c>
      <c r="D90" s="112"/>
      <c r="E90" s="572"/>
      <c r="F90" s="110" t="s">
        <v>308</v>
      </c>
      <c r="G90" s="165">
        <f t="shared" si="12"/>
        <v>559999.99999999988</v>
      </c>
      <c r="H90" s="49">
        <v>324292.12662386859</v>
      </c>
      <c r="I90" s="49">
        <v>63965.659036195932</v>
      </c>
      <c r="J90" s="49">
        <v>78390.632763038899</v>
      </c>
      <c r="K90" s="49">
        <v>33093.356455246125</v>
      </c>
      <c r="L90" s="49">
        <v>0</v>
      </c>
      <c r="M90" s="49">
        <v>43415.666954406232</v>
      </c>
      <c r="N90" s="50">
        <v>16842.558167244119</v>
      </c>
    </row>
    <row r="91" spans="2:54" ht="15" customHeight="1" x14ac:dyDescent="0.25">
      <c r="B91" s="575"/>
      <c r="C91" s="116" t="s">
        <v>87</v>
      </c>
      <c r="D91" s="112"/>
      <c r="E91" s="572"/>
      <c r="F91" s="110" t="s">
        <v>309</v>
      </c>
      <c r="G91" s="165">
        <f t="shared" si="12"/>
        <v>0</v>
      </c>
      <c r="H91" s="49"/>
      <c r="I91" s="49"/>
      <c r="J91" s="49"/>
      <c r="K91" s="49"/>
      <c r="L91" s="49"/>
      <c r="M91" s="49"/>
      <c r="N91" s="50"/>
    </row>
    <row r="92" spans="2:54" ht="15" customHeight="1" x14ac:dyDescent="0.25">
      <c r="B92" s="575"/>
      <c r="C92" s="116" t="s">
        <v>88</v>
      </c>
      <c r="D92" s="112"/>
      <c r="E92" s="572"/>
      <c r="F92" s="110" t="s">
        <v>310</v>
      </c>
      <c r="G92" s="165">
        <f t="shared" si="12"/>
        <v>25000</v>
      </c>
      <c r="H92" s="49">
        <v>14477.327081422709</v>
      </c>
      <c r="I92" s="49">
        <v>2855.6097784016051</v>
      </c>
      <c r="J92" s="49">
        <v>3499.5818197785229</v>
      </c>
      <c r="K92" s="49">
        <v>1477.3819846092024</v>
      </c>
      <c r="L92" s="49">
        <v>0</v>
      </c>
      <c r="M92" s="49">
        <v>1938.1994176074213</v>
      </c>
      <c r="N92" s="50">
        <v>751.89991818054102</v>
      </c>
    </row>
    <row r="93" spans="2:54" ht="15" customHeight="1" x14ac:dyDescent="0.25">
      <c r="B93" s="575"/>
      <c r="C93" s="116" t="s">
        <v>89</v>
      </c>
      <c r="D93" s="112"/>
      <c r="E93" s="572"/>
      <c r="F93" s="110" t="s">
        <v>311</v>
      </c>
      <c r="G93" s="165">
        <f t="shared" si="12"/>
        <v>159999.99999999997</v>
      </c>
      <c r="H93" s="49">
        <v>58528.916752437159</v>
      </c>
      <c r="I93" s="49">
        <v>15508.889604302747</v>
      </c>
      <c r="J93" s="49">
        <v>18837.872480589511</v>
      </c>
      <c r="K93" s="49">
        <v>7318.9669879583716</v>
      </c>
      <c r="L93" s="49">
        <v>840.06206085273391</v>
      </c>
      <c r="M93" s="49">
        <v>56920.159809703226</v>
      </c>
      <c r="N93" s="50">
        <v>2045.1323041562341</v>
      </c>
    </row>
    <row r="94" spans="2:54" ht="15" customHeight="1" x14ac:dyDescent="0.25">
      <c r="B94" s="575"/>
      <c r="C94" s="116" t="s">
        <v>90</v>
      </c>
      <c r="D94" s="112"/>
      <c r="E94" s="572"/>
      <c r="F94" s="110" t="s">
        <v>312</v>
      </c>
      <c r="G94" s="165">
        <f t="shared" si="12"/>
        <v>0</v>
      </c>
      <c r="H94" s="49"/>
      <c r="I94" s="49"/>
      <c r="J94" s="49"/>
      <c r="K94" s="49"/>
      <c r="L94" s="49"/>
      <c r="M94" s="49"/>
      <c r="N94" s="50"/>
    </row>
    <row r="95" spans="2:54" ht="15" customHeight="1" x14ac:dyDescent="0.25">
      <c r="B95" s="575"/>
      <c r="C95" s="116" t="s">
        <v>91</v>
      </c>
      <c r="D95" s="112"/>
      <c r="E95" s="572"/>
      <c r="F95" s="110" t="s">
        <v>291</v>
      </c>
      <c r="G95" s="165">
        <f t="shared" si="12"/>
        <v>0</v>
      </c>
      <c r="H95" s="49"/>
      <c r="I95" s="49"/>
      <c r="J95" s="49"/>
      <c r="K95" s="49"/>
      <c r="L95" s="49"/>
      <c r="M95" s="49"/>
      <c r="N95" s="50"/>
    </row>
    <row r="96" spans="2:54" s="19" customFormat="1" ht="15" customHeight="1" x14ac:dyDescent="0.25">
      <c r="B96" s="575"/>
      <c r="C96" s="118" t="s">
        <v>278</v>
      </c>
      <c r="D96" s="119"/>
      <c r="E96" s="572"/>
      <c r="F96" s="110" t="s">
        <v>385</v>
      </c>
      <c r="G96" s="165">
        <f>SUM(H96:N96)</f>
        <v>2000.0000000000002</v>
      </c>
      <c r="H96" s="49">
        <v>1158.1861665138167</v>
      </c>
      <c r="I96" s="49">
        <v>228.44878227212837</v>
      </c>
      <c r="J96" s="49">
        <v>279.96654558228187</v>
      </c>
      <c r="K96" s="49">
        <v>118.1905587687362</v>
      </c>
      <c r="L96" s="49">
        <v>0</v>
      </c>
      <c r="M96" s="49">
        <v>155.05595340859372</v>
      </c>
      <c r="N96" s="50">
        <v>60.151993454443286</v>
      </c>
      <c r="O96" s="65"/>
      <c r="P96" s="38"/>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row>
    <row r="97" spans="2:14" x14ac:dyDescent="0.25">
      <c r="B97" s="576"/>
      <c r="C97" s="117" t="s">
        <v>34</v>
      </c>
      <c r="D97" s="114"/>
      <c r="E97" s="573"/>
      <c r="F97" s="110"/>
      <c r="G97" s="165">
        <f t="shared" si="12"/>
        <v>1505000.0000000002</v>
      </c>
      <c r="H97" s="49">
        <v>765188.55869164923</v>
      </c>
      <c r="I97" s="49">
        <v>108411.60986616569</v>
      </c>
      <c r="J97" s="49">
        <v>157996.75049118281</v>
      </c>
      <c r="K97" s="49">
        <v>58310.565343694303</v>
      </c>
      <c r="L97" s="49">
        <v>2515.0858961199237</v>
      </c>
      <c r="M97" s="49">
        <v>335865.58366207883</v>
      </c>
      <c r="N97" s="50">
        <v>76711.846049109168</v>
      </c>
    </row>
    <row r="98" spans="2:14" ht="15" customHeight="1" x14ac:dyDescent="0.25">
      <c r="B98" s="652" t="s">
        <v>210</v>
      </c>
      <c r="C98" s="653"/>
      <c r="D98" s="120"/>
      <c r="E98" s="109" t="s">
        <v>171</v>
      </c>
      <c r="F98" s="110"/>
      <c r="G98" s="178">
        <f>SUM(G99:G103)</f>
        <v>230810000.00000003</v>
      </c>
      <c r="H98" s="179">
        <f t="shared" ref="H98:N98" si="13">SUM(H99:H103)</f>
        <v>129945931.48012796</v>
      </c>
      <c r="I98" s="179">
        <f t="shared" si="13"/>
        <v>25667925.818659823</v>
      </c>
      <c r="J98" s="179">
        <f t="shared" si="13"/>
        <v>31446104.678322095</v>
      </c>
      <c r="K98" s="179">
        <f t="shared" si="13"/>
        <v>13278837.08770163</v>
      </c>
      <c r="L98" s="179">
        <f t="shared" si="13"/>
        <v>6334917.3758858405</v>
      </c>
      <c r="M98" s="179">
        <f t="shared" si="13"/>
        <v>17390475.820813444</v>
      </c>
      <c r="N98" s="180">
        <f t="shared" si="13"/>
        <v>6745807.738489192</v>
      </c>
    </row>
    <row r="99" spans="2:14" ht="15" customHeight="1" x14ac:dyDescent="0.25">
      <c r="B99" s="620" t="s">
        <v>15</v>
      </c>
      <c r="C99" s="116" t="s">
        <v>92</v>
      </c>
      <c r="D99" s="112"/>
      <c r="E99" s="571" t="s">
        <v>171</v>
      </c>
      <c r="F99" s="110" t="s">
        <v>282</v>
      </c>
      <c r="G99" s="165">
        <f>SUM(H99:N99)</f>
        <v>223410000.00000003</v>
      </c>
      <c r="H99" s="49">
        <v>124983057.038407</v>
      </c>
      <c r="I99" s="49">
        <v>25233149.231784638</v>
      </c>
      <c r="J99" s="49">
        <v>30695656.465372831</v>
      </c>
      <c r="K99" s="49">
        <v>13072493.968742417</v>
      </c>
      <c r="L99" s="49">
        <v>6334917.3758858405</v>
      </c>
      <c r="M99" s="49">
        <v>16622878.166793726</v>
      </c>
      <c r="N99" s="50">
        <v>6467847.7530135466</v>
      </c>
    </row>
    <row r="100" spans="2:14" ht="15" customHeight="1" x14ac:dyDescent="0.25">
      <c r="B100" s="621"/>
      <c r="C100" s="116" t="s">
        <v>93</v>
      </c>
      <c r="D100" s="112"/>
      <c r="E100" s="572"/>
      <c r="F100" s="110" t="s">
        <v>285</v>
      </c>
      <c r="G100" s="165">
        <f>SUM(H100:N100)</f>
        <v>5500000</v>
      </c>
      <c r="H100" s="49">
        <v>3872725.9778726767</v>
      </c>
      <c r="I100" s="49">
        <v>218113.30462527732</v>
      </c>
      <c r="J100" s="49">
        <v>428043.02470754727</v>
      </c>
      <c r="K100" s="49">
        <v>120583.00253831007</v>
      </c>
      <c r="L100" s="49">
        <v>0</v>
      </c>
      <c r="M100" s="49">
        <v>615937.60984035616</v>
      </c>
      <c r="N100" s="50">
        <v>244597.08041583319</v>
      </c>
    </row>
    <row r="101" spans="2:14" x14ac:dyDescent="0.25">
      <c r="B101" s="621"/>
      <c r="C101" s="116" t="s">
        <v>94</v>
      </c>
      <c r="D101" s="112"/>
      <c r="E101" s="572"/>
      <c r="F101" s="110" t="s">
        <v>287</v>
      </c>
      <c r="G101" s="165">
        <f>SUM(H101:N101)</f>
        <v>0</v>
      </c>
      <c r="H101" s="49">
        <v>0</v>
      </c>
      <c r="I101" s="49"/>
      <c r="J101" s="49"/>
      <c r="K101" s="49"/>
      <c r="L101" s="49"/>
      <c r="M101" s="49"/>
      <c r="N101" s="50"/>
    </row>
    <row r="102" spans="2:14" ht="15" customHeight="1" x14ac:dyDescent="0.25">
      <c r="B102" s="621"/>
      <c r="C102" s="116" t="s">
        <v>256</v>
      </c>
      <c r="D102" s="112"/>
      <c r="E102" s="572"/>
      <c r="F102" s="110" t="s">
        <v>288</v>
      </c>
      <c r="G102" s="165">
        <f>SUM(H102:N102)</f>
        <v>1900000</v>
      </c>
      <c r="H102" s="49">
        <v>1090148.4638482993</v>
      </c>
      <c r="I102" s="49">
        <v>216663.28224990921</v>
      </c>
      <c r="J102" s="49">
        <v>322405.18824171531</v>
      </c>
      <c r="K102" s="49">
        <v>85760.116420902472</v>
      </c>
      <c r="L102" s="49">
        <v>0</v>
      </c>
      <c r="M102" s="49">
        <v>151660.04417936091</v>
      </c>
      <c r="N102" s="50">
        <v>33362.905059812867</v>
      </c>
    </row>
    <row r="103" spans="2:14" x14ac:dyDescent="0.25">
      <c r="B103" s="622"/>
      <c r="C103" s="117" t="s">
        <v>34</v>
      </c>
      <c r="D103" s="114"/>
      <c r="E103" s="573"/>
      <c r="F103" s="110"/>
      <c r="G103" s="165">
        <f>SUM(H103:N103)</f>
        <v>0</v>
      </c>
      <c r="H103" s="49"/>
      <c r="I103" s="49"/>
      <c r="J103" s="49"/>
      <c r="K103" s="49"/>
      <c r="L103" s="49"/>
      <c r="M103" s="49"/>
      <c r="N103" s="50"/>
    </row>
    <row r="104" spans="2:14" ht="15" customHeight="1" x14ac:dyDescent="0.25">
      <c r="B104" s="577" t="s">
        <v>211</v>
      </c>
      <c r="C104" s="578"/>
      <c r="D104" s="115"/>
      <c r="E104" s="109" t="s">
        <v>172</v>
      </c>
      <c r="F104" s="110"/>
      <c r="G104" s="178">
        <f>SUM(G105:G107)</f>
        <v>76370000</v>
      </c>
      <c r="H104" s="179">
        <f t="shared" ref="H104:N104" si="14">SUM(H105:H107)</f>
        <v>42877997.043981552</v>
      </c>
      <c r="I104" s="179">
        <f t="shared" si="14"/>
        <v>8518530.6574539784</v>
      </c>
      <c r="J104" s="179">
        <f t="shared" si="14"/>
        <v>10389095.225329423</v>
      </c>
      <c r="K104" s="179">
        <f t="shared" si="14"/>
        <v>4423862.322937767</v>
      </c>
      <c r="L104" s="179">
        <f t="shared" si="14"/>
        <v>2172298.6322163818</v>
      </c>
      <c r="M104" s="179">
        <f t="shared" si="14"/>
        <v>5757926.8054259093</v>
      </c>
      <c r="N104" s="180">
        <f t="shared" si="14"/>
        <v>2230289.3126549912</v>
      </c>
    </row>
    <row r="105" spans="2:14" ht="15" customHeight="1" x14ac:dyDescent="0.25">
      <c r="B105" s="623" t="s">
        <v>15</v>
      </c>
      <c r="C105" s="121" t="s">
        <v>95</v>
      </c>
      <c r="D105" s="112"/>
      <c r="E105" s="571" t="s">
        <v>172</v>
      </c>
      <c r="F105" s="110" t="s">
        <v>282</v>
      </c>
      <c r="G105" s="165">
        <f>SUM(H105:N105)</f>
        <v>55970000</v>
      </c>
      <c r="H105" s="49">
        <v>31411242.654433664</v>
      </c>
      <c r="I105" s="49">
        <v>6245573.2364586582</v>
      </c>
      <c r="J105" s="49">
        <v>7613919.6147201294</v>
      </c>
      <c r="K105" s="49">
        <v>3245419.763074928</v>
      </c>
      <c r="L105" s="49">
        <v>1593773.964793609</v>
      </c>
      <c r="M105" s="49">
        <v>4224113.3181931665</v>
      </c>
      <c r="N105" s="50">
        <v>1635957.4483258501</v>
      </c>
    </row>
    <row r="106" spans="2:14" ht="15" customHeight="1" x14ac:dyDescent="0.25">
      <c r="B106" s="624"/>
      <c r="C106" s="121" t="s">
        <v>96</v>
      </c>
      <c r="D106" s="112"/>
      <c r="E106" s="572"/>
      <c r="F106" s="110" t="s">
        <v>285</v>
      </c>
      <c r="G106" s="165">
        <f>SUM(H106:N106)</f>
        <v>20399999.999999996</v>
      </c>
      <c r="H106" s="49">
        <v>11466754.389547884</v>
      </c>
      <c r="I106" s="49">
        <v>2272957.4209953202</v>
      </c>
      <c r="J106" s="49">
        <v>2775175.6106092944</v>
      </c>
      <c r="K106" s="49">
        <v>1178442.5598628393</v>
      </c>
      <c r="L106" s="49">
        <v>578524.66742277308</v>
      </c>
      <c r="M106" s="49">
        <v>1533813.4872327428</v>
      </c>
      <c r="N106" s="50">
        <v>594331.86432914098</v>
      </c>
    </row>
    <row r="107" spans="2:14" x14ac:dyDescent="0.25">
      <c r="B107" s="625"/>
      <c r="C107" s="122" t="s">
        <v>34</v>
      </c>
      <c r="D107" s="114"/>
      <c r="E107" s="573"/>
      <c r="F107" s="110"/>
      <c r="G107" s="165">
        <f>SUM(H107:N107)</f>
        <v>0</v>
      </c>
      <c r="H107" s="49"/>
      <c r="I107" s="49"/>
      <c r="J107" s="49"/>
      <c r="K107" s="49"/>
      <c r="L107" s="49"/>
      <c r="M107" s="49"/>
      <c r="N107" s="50"/>
    </row>
    <row r="108" spans="2:14" ht="15" customHeight="1" x14ac:dyDescent="0.25">
      <c r="B108" s="577" t="s">
        <v>212</v>
      </c>
      <c r="C108" s="578"/>
      <c r="D108" s="115"/>
      <c r="E108" s="109" t="s">
        <v>173</v>
      </c>
      <c r="F108" s="110"/>
      <c r="G108" s="178">
        <f>SUM(G109:G110)</f>
        <v>950000</v>
      </c>
      <c r="H108" s="179">
        <f t="shared" ref="H108:N108" si="15">SUM(H109:H110)</f>
        <v>534552.07740992482</v>
      </c>
      <c r="I108" s="179">
        <f t="shared" si="15"/>
        <v>105848.39015042974</v>
      </c>
      <c r="J108" s="179">
        <f t="shared" si="15"/>
        <v>129236.54444365323</v>
      </c>
      <c r="K108" s="179">
        <f t="shared" si="15"/>
        <v>54878.347139974947</v>
      </c>
      <c r="L108" s="179">
        <f t="shared" si="15"/>
        <v>26379.428618188846</v>
      </c>
      <c r="M108" s="179">
        <f t="shared" si="15"/>
        <v>71427.678514492902</v>
      </c>
      <c r="N108" s="180">
        <f t="shared" si="15"/>
        <v>27677.533723335455</v>
      </c>
    </row>
    <row r="109" spans="2:14" ht="25.5" customHeight="1" x14ac:dyDescent="0.25">
      <c r="B109" s="574" t="s">
        <v>15</v>
      </c>
      <c r="C109" s="116" t="s">
        <v>97</v>
      </c>
      <c r="D109" s="112"/>
      <c r="E109" s="571" t="s">
        <v>173</v>
      </c>
      <c r="F109" s="110" t="s">
        <v>282</v>
      </c>
      <c r="G109" s="165">
        <f>SUM(H109:N109)</f>
        <v>950000</v>
      </c>
      <c r="H109" s="49">
        <v>534552.07740992482</v>
      </c>
      <c r="I109" s="49">
        <v>105848.39015042974</v>
      </c>
      <c r="J109" s="49">
        <v>129236.54444365323</v>
      </c>
      <c r="K109" s="49">
        <v>54878.347139974947</v>
      </c>
      <c r="L109" s="49">
        <v>26379.428618188846</v>
      </c>
      <c r="M109" s="49">
        <v>71427.678514492902</v>
      </c>
      <c r="N109" s="50">
        <v>27677.533723335455</v>
      </c>
    </row>
    <row r="110" spans="2:14" x14ac:dyDescent="0.25">
      <c r="B110" s="576"/>
      <c r="C110" s="117" t="s">
        <v>34</v>
      </c>
      <c r="D110" s="114"/>
      <c r="E110" s="573"/>
      <c r="F110" s="110"/>
      <c r="G110" s="165">
        <f>SUM(H110:N110)</f>
        <v>0</v>
      </c>
      <c r="H110" s="49"/>
      <c r="I110" s="49"/>
      <c r="J110" s="49"/>
      <c r="K110" s="49"/>
      <c r="L110" s="49"/>
      <c r="M110" s="49"/>
      <c r="N110" s="50"/>
    </row>
    <row r="111" spans="2:14" ht="15" customHeight="1" x14ac:dyDescent="0.25">
      <c r="B111" s="577" t="s">
        <v>213</v>
      </c>
      <c r="C111" s="578"/>
      <c r="D111" s="115"/>
      <c r="E111" s="109" t="s">
        <v>174</v>
      </c>
      <c r="F111" s="110"/>
      <c r="G111" s="178">
        <f>SUM(G112:G117)</f>
        <v>10963999.999999998</v>
      </c>
      <c r="H111" s="179">
        <f t="shared" ref="H111:N111" si="16">SUM(H112:H117)</f>
        <v>6256289.2001888845</v>
      </c>
      <c r="I111" s="179">
        <f t="shared" si="16"/>
        <v>1102166.1171925473</v>
      </c>
      <c r="J111" s="179">
        <f>SUM(J112:J117)</f>
        <v>1526171.4113701866</v>
      </c>
      <c r="K111" s="179">
        <f t="shared" si="16"/>
        <v>627632.40252610412</v>
      </c>
      <c r="L111" s="179">
        <f t="shared" si="16"/>
        <v>183572.92044862904</v>
      </c>
      <c r="M111" s="179">
        <f t="shared" si="16"/>
        <v>985288.45213950169</v>
      </c>
      <c r="N111" s="180">
        <f t="shared" si="16"/>
        <v>282879.496134146</v>
      </c>
    </row>
    <row r="112" spans="2:14" ht="15" customHeight="1" x14ac:dyDescent="0.25">
      <c r="B112" s="574" t="s">
        <v>15</v>
      </c>
      <c r="C112" s="116" t="s">
        <v>98</v>
      </c>
      <c r="D112" s="112"/>
      <c r="E112" s="571" t="s">
        <v>174</v>
      </c>
      <c r="F112" s="110" t="s">
        <v>282</v>
      </c>
      <c r="G112" s="165">
        <f t="shared" ref="G112:G117" si="17">SUM(H112:N112)</f>
        <v>4509999.9999999991</v>
      </c>
      <c r="H112" s="49">
        <v>2520907.5111748395</v>
      </c>
      <c r="I112" s="49">
        <v>509425.11275838234</v>
      </c>
      <c r="J112" s="49">
        <v>620873.40319895034</v>
      </c>
      <c r="K112" s="49">
        <v>263391.55171960552</v>
      </c>
      <c r="L112" s="49">
        <v>129492.85839405806</v>
      </c>
      <c r="M112" s="49">
        <v>335771.83091723756</v>
      </c>
      <c r="N112" s="50">
        <v>130137.73183692658</v>
      </c>
    </row>
    <row r="113" spans="2:14" ht="25.5" customHeight="1" x14ac:dyDescent="0.25">
      <c r="B113" s="575"/>
      <c r="C113" s="116" t="s">
        <v>99</v>
      </c>
      <c r="D113" s="112"/>
      <c r="E113" s="572"/>
      <c r="F113" s="110" t="s">
        <v>285</v>
      </c>
      <c r="G113" s="165">
        <f t="shared" si="17"/>
        <v>2199999.9999999995</v>
      </c>
      <c r="H113" s="49">
        <v>1338451.8362009428</v>
      </c>
      <c r="I113" s="49">
        <v>134293.9903525447</v>
      </c>
      <c r="J113" s="49">
        <v>339439.79697303381</v>
      </c>
      <c r="K113" s="49">
        <v>121616.39721358968</v>
      </c>
      <c r="L113" s="49">
        <v>53225.844734931692</v>
      </c>
      <c r="M113" s="49">
        <v>180384.25332179273</v>
      </c>
      <c r="N113" s="50">
        <v>32587.881203164568</v>
      </c>
    </row>
    <row r="114" spans="2:14" ht="15" customHeight="1" x14ac:dyDescent="0.25">
      <c r="B114" s="575"/>
      <c r="C114" s="116" t="s">
        <v>100</v>
      </c>
      <c r="D114" s="112"/>
      <c r="E114" s="572"/>
      <c r="F114" s="110" t="s">
        <v>287</v>
      </c>
      <c r="G114" s="165">
        <f t="shared" si="17"/>
        <v>52000</v>
      </c>
      <c r="H114" s="49">
        <v>139.4530725088409</v>
      </c>
      <c r="I114" s="49">
        <v>27.506704465867472</v>
      </c>
      <c r="J114" s="49">
        <v>33.70977491352199</v>
      </c>
      <c r="K114" s="49">
        <v>14.230904355772555</v>
      </c>
      <c r="L114" s="49">
        <v>0</v>
      </c>
      <c r="M114" s="49">
        <v>32356.660394111852</v>
      </c>
      <c r="N114" s="50">
        <v>19428.439149644149</v>
      </c>
    </row>
    <row r="115" spans="2:14" ht="15" customHeight="1" x14ac:dyDescent="0.25">
      <c r="B115" s="575"/>
      <c r="C115" s="116" t="s">
        <v>101</v>
      </c>
      <c r="D115" s="112"/>
      <c r="E115" s="572"/>
      <c r="F115" s="110" t="s">
        <v>288</v>
      </c>
      <c r="G115" s="165">
        <f t="shared" si="17"/>
        <v>52000</v>
      </c>
      <c r="H115" s="49">
        <v>27750.103006880774</v>
      </c>
      <c r="I115" s="49">
        <v>3932.3385118802876</v>
      </c>
      <c r="J115" s="49">
        <v>11753.908335456294</v>
      </c>
      <c r="K115" s="49">
        <v>2891.7147619037873</v>
      </c>
      <c r="L115" s="49">
        <v>790.15211809733535</v>
      </c>
      <c r="M115" s="49">
        <v>4323.1361501102047</v>
      </c>
      <c r="N115" s="50">
        <v>558.64711567131519</v>
      </c>
    </row>
    <row r="116" spans="2:14" ht="15" customHeight="1" x14ac:dyDescent="0.25">
      <c r="B116" s="575"/>
      <c r="C116" s="116" t="s">
        <v>102</v>
      </c>
      <c r="D116" s="112"/>
      <c r="E116" s="572"/>
      <c r="F116" s="110" t="s">
        <v>289</v>
      </c>
      <c r="G116" s="165">
        <f t="shared" si="17"/>
        <v>650000</v>
      </c>
      <c r="H116" s="49">
        <v>314465.04269095272</v>
      </c>
      <c r="I116" s="49">
        <v>72484.59385055014</v>
      </c>
      <c r="J116" s="49">
        <v>100715.08919113044</v>
      </c>
      <c r="K116" s="49">
        <v>33473.155794361912</v>
      </c>
      <c r="L116" s="49">
        <v>64.065201541975711</v>
      </c>
      <c r="M116" s="49">
        <v>117783.55130341685</v>
      </c>
      <c r="N116" s="50">
        <v>11014.501968045979</v>
      </c>
    </row>
    <row r="117" spans="2:14" x14ac:dyDescent="0.25">
      <c r="B117" s="576"/>
      <c r="C117" s="117" t="s">
        <v>34</v>
      </c>
      <c r="D117" s="114"/>
      <c r="E117" s="573"/>
      <c r="F117" s="110"/>
      <c r="G117" s="165">
        <f t="shared" si="17"/>
        <v>3500000.0000000005</v>
      </c>
      <c r="H117" s="49">
        <v>2054575.2540427607</v>
      </c>
      <c r="I117" s="49">
        <v>382002.57501472411</v>
      </c>
      <c r="J117" s="49">
        <v>453355.5038967022</v>
      </c>
      <c r="K117" s="49">
        <v>206245.35213228752</v>
      </c>
      <c r="L117" s="49">
        <v>0</v>
      </c>
      <c r="M117" s="49">
        <v>314669.02005283261</v>
      </c>
      <c r="N117" s="50">
        <v>89152.294860693422</v>
      </c>
    </row>
    <row r="118" spans="2:14" ht="15" customHeight="1" x14ac:dyDescent="0.25">
      <c r="B118" s="630" t="s">
        <v>214</v>
      </c>
      <c r="C118" s="631"/>
      <c r="D118" s="123"/>
      <c r="E118" s="109" t="s">
        <v>175</v>
      </c>
      <c r="F118" s="110"/>
      <c r="G118" s="178">
        <f>SUM(G119:G120)</f>
        <v>0</v>
      </c>
      <c r="H118" s="179">
        <f t="shared" ref="H118:N118" si="18">SUM(H119:H120)</f>
        <v>0</v>
      </c>
      <c r="I118" s="179">
        <f t="shared" si="18"/>
        <v>0</v>
      </c>
      <c r="J118" s="179">
        <f t="shared" si="18"/>
        <v>0</v>
      </c>
      <c r="K118" s="179">
        <f t="shared" si="18"/>
        <v>0</v>
      </c>
      <c r="L118" s="179">
        <f t="shared" si="18"/>
        <v>0</v>
      </c>
      <c r="M118" s="179">
        <f t="shared" si="18"/>
        <v>0</v>
      </c>
      <c r="N118" s="180">
        <f t="shared" si="18"/>
        <v>0</v>
      </c>
    </row>
    <row r="119" spans="2:14" ht="15" customHeight="1" x14ac:dyDescent="0.25">
      <c r="B119" s="574" t="s">
        <v>15</v>
      </c>
      <c r="C119" s="116" t="s">
        <v>103</v>
      </c>
      <c r="D119" s="112"/>
      <c r="E119" s="571" t="s">
        <v>175</v>
      </c>
      <c r="F119" s="110" t="s">
        <v>282</v>
      </c>
      <c r="G119" s="165">
        <f>SUM(H119:N119)</f>
        <v>0</v>
      </c>
      <c r="H119" s="49"/>
      <c r="I119" s="38"/>
      <c r="J119" s="49"/>
      <c r="K119" s="49"/>
      <c r="L119" s="49"/>
      <c r="M119" s="49"/>
      <c r="N119" s="50"/>
    </row>
    <row r="120" spans="2:14" x14ac:dyDescent="0.25">
      <c r="B120" s="576"/>
      <c r="C120" s="117" t="s">
        <v>34</v>
      </c>
      <c r="D120" s="114"/>
      <c r="E120" s="573"/>
      <c r="F120" s="110"/>
      <c r="G120" s="165">
        <f>SUM(H120:N120)</f>
        <v>0</v>
      </c>
      <c r="H120" s="49"/>
      <c r="I120" s="49"/>
      <c r="J120" s="49"/>
      <c r="K120" s="49"/>
      <c r="L120" s="49"/>
      <c r="M120" s="49"/>
      <c r="N120" s="50"/>
    </row>
    <row r="121" spans="2:14" ht="26.25" x14ac:dyDescent="0.25">
      <c r="B121" s="598" t="s">
        <v>215</v>
      </c>
      <c r="C121" s="619"/>
      <c r="D121" s="124"/>
      <c r="E121" s="125" t="s">
        <v>176</v>
      </c>
      <c r="F121" s="110"/>
      <c r="G121" s="178">
        <f>SUM(H121:N121)</f>
        <v>0</v>
      </c>
      <c r="H121" s="49"/>
      <c r="I121" s="49"/>
      <c r="J121" s="49"/>
      <c r="K121" s="49"/>
      <c r="L121" s="49"/>
      <c r="M121" s="49"/>
      <c r="N121" s="50"/>
    </row>
    <row r="122" spans="2:14" ht="15" customHeight="1" x14ac:dyDescent="0.25">
      <c r="B122" s="598" t="s">
        <v>216</v>
      </c>
      <c r="C122" s="619"/>
      <c r="D122" s="124"/>
      <c r="E122" s="109" t="s">
        <v>177</v>
      </c>
      <c r="F122" s="110"/>
      <c r="G122" s="165">
        <f>SUM(G123:G126)</f>
        <v>167999.99999999997</v>
      </c>
      <c r="H122" s="206">
        <f t="shared" ref="H122:N122" si="19">SUM(H123:H126)</f>
        <v>75416.708637578558</v>
      </c>
      <c r="I122" s="206">
        <f t="shared" si="19"/>
        <v>31150.654468696343</v>
      </c>
      <c r="J122" s="206">
        <f t="shared" si="19"/>
        <v>30799.060627301104</v>
      </c>
      <c r="K122" s="206">
        <f t="shared" si="19"/>
        <v>10155.355383770946</v>
      </c>
      <c r="L122" s="206">
        <f t="shared" si="19"/>
        <v>0</v>
      </c>
      <c r="M122" s="206">
        <f t="shared" si="19"/>
        <v>16569.645818910958</v>
      </c>
      <c r="N122" s="207">
        <f t="shared" si="19"/>
        <v>3908.5750637420606</v>
      </c>
    </row>
    <row r="123" spans="2:14" ht="26.25" customHeight="1" x14ac:dyDescent="0.25">
      <c r="B123" s="620" t="s">
        <v>15</v>
      </c>
      <c r="C123" s="126" t="s">
        <v>388</v>
      </c>
      <c r="D123" s="124"/>
      <c r="E123" s="571" t="s">
        <v>177</v>
      </c>
      <c r="F123" s="110" t="s">
        <v>282</v>
      </c>
      <c r="G123" s="165">
        <f t="shared" ref="G123:G128" si="20">SUM(H123:N123)</f>
        <v>7999.9999999999982</v>
      </c>
      <c r="H123" s="49">
        <v>3585.0354756561264</v>
      </c>
      <c r="I123" s="49">
        <v>1486.7750935358217</v>
      </c>
      <c r="J123" s="49">
        <v>1468.6983163837108</v>
      </c>
      <c r="K123" s="49">
        <v>483.65317865324926</v>
      </c>
      <c r="L123" s="49">
        <v>0</v>
      </c>
      <c r="M123" s="49">
        <v>790.04157327936105</v>
      </c>
      <c r="N123" s="50">
        <v>185.79636249172881</v>
      </c>
    </row>
    <row r="124" spans="2:14" ht="15" customHeight="1" x14ac:dyDescent="0.25">
      <c r="B124" s="621"/>
      <c r="C124" s="126" t="s">
        <v>104</v>
      </c>
      <c r="D124" s="124"/>
      <c r="E124" s="572"/>
      <c r="F124" s="110" t="s">
        <v>285</v>
      </c>
      <c r="G124" s="165">
        <f t="shared" si="20"/>
        <v>1000.0000000000003</v>
      </c>
      <c r="H124" s="49">
        <v>579.09308325690847</v>
      </c>
      <c r="I124" s="49">
        <v>114.22439113606421</v>
      </c>
      <c r="J124" s="49">
        <v>139.98327279114096</v>
      </c>
      <c r="K124" s="49">
        <v>59.095279384368105</v>
      </c>
      <c r="L124" s="49">
        <v>0</v>
      </c>
      <c r="M124" s="49">
        <v>77.527976704296876</v>
      </c>
      <c r="N124" s="50">
        <v>30.075996727221646</v>
      </c>
    </row>
    <row r="125" spans="2:14" ht="15" customHeight="1" x14ac:dyDescent="0.25">
      <c r="B125" s="621"/>
      <c r="C125" s="126" t="s">
        <v>105</v>
      </c>
      <c r="D125" s="124"/>
      <c r="E125" s="572"/>
      <c r="F125" s="110" t="s">
        <v>287</v>
      </c>
      <c r="G125" s="165">
        <f t="shared" si="20"/>
        <v>0</v>
      </c>
      <c r="H125" s="49"/>
      <c r="I125" s="49"/>
      <c r="J125" s="49"/>
      <c r="K125" s="49"/>
      <c r="L125" s="49"/>
      <c r="M125" s="49"/>
      <c r="N125" s="50"/>
    </row>
    <row r="126" spans="2:14" x14ac:dyDescent="0.25">
      <c r="B126" s="622"/>
      <c r="C126" s="127" t="s">
        <v>34</v>
      </c>
      <c r="D126" s="128"/>
      <c r="E126" s="573"/>
      <c r="F126" s="110"/>
      <c r="G126" s="165">
        <f t="shared" si="20"/>
        <v>158999.99999999997</v>
      </c>
      <c r="H126" s="49">
        <v>71252.580078665516</v>
      </c>
      <c r="I126" s="49">
        <v>29549.654984024455</v>
      </c>
      <c r="J126" s="49">
        <v>29190.379038126252</v>
      </c>
      <c r="K126" s="49">
        <v>9612.6069257333293</v>
      </c>
      <c r="L126" s="49">
        <v>0</v>
      </c>
      <c r="M126" s="49">
        <v>15702.076268927301</v>
      </c>
      <c r="N126" s="50">
        <v>3692.7027045231102</v>
      </c>
    </row>
    <row r="127" spans="2:14" ht="29.25" customHeight="1" x14ac:dyDescent="0.25">
      <c r="B127" s="598" t="s">
        <v>217</v>
      </c>
      <c r="C127" s="619"/>
      <c r="D127" s="124"/>
      <c r="E127" s="125" t="s">
        <v>179</v>
      </c>
      <c r="F127" s="110"/>
      <c r="G127" s="178">
        <f t="shared" si="20"/>
        <v>0</v>
      </c>
      <c r="H127" s="49"/>
      <c r="I127" s="49"/>
      <c r="J127" s="49"/>
      <c r="K127" s="49"/>
      <c r="L127" s="49"/>
      <c r="M127" s="49"/>
      <c r="N127" s="50"/>
    </row>
    <row r="128" spans="2:14" ht="15" customHeight="1" x14ac:dyDescent="0.25">
      <c r="B128" s="598" t="s">
        <v>218</v>
      </c>
      <c r="C128" s="619"/>
      <c r="D128" s="124"/>
      <c r="E128" s="109" t="s">
        <v>178</v>
      </c>
      <c r="F128" s="110"/>
      <c r="G128" s="178">
        <f t="shared" si="20"/>
        <v>0</v>
      </c>
      <c r="H128" s="49"/>
      <c r="I128" s="49"/>
      <c r="J128" s="49"/>
      <c r="K128" s="49"/>
      <c r="L128" s="49"/>
      <c r="M128" s="49"/>
      <c r="N128" s="50"/>
    </row>
    <row r="129" spans="2:14" ht="15" customHeight="1" x14ac:dyDescent="0.25">
      <c r="B129" s="577" t="s">
        <v>219</v>
      </c>
      <c r="C129" s="578"/>
      <c r="D129" s="115"/>
      <c r="E129" s="109" t="s">
        <v>180</v>
      </c>
      <c r="F129" s="110"/>
      <c r="G129" s="178">
        <f>SUM(G130:G131)</f>
        <v>0</v>
      </c>
      <c r="H129" s="179">
        <f t="shared" ref="H129:N129" si="21">SUM(H130:H131)</f>
        <v>0</v>
      </c>
      <c r="I129" s="179">
        <f t="shared" si="21"/>
        <v>0</v>
      </c>
      <c r="J129" s="179">
        <f t="shared" si="21"/>
        <v>0</v>
      </c>
      <c r="K129" s="179">
        <f t="shared" si="21"/>
        <v>0</v>
      </c>
      <c r="L129" s="179">
        <f t="shared" si="21"/>
        <v>0</v>
      </c>
      <c r="M129" s="179">
        <f t="shared" si="21"/>
        <v>0</v>
      </c>
      <c r="N129" s="180">
        <f t="shared" si="21"/>
        <v>0</v>
      </c>
    </row>
    <row r="130" spans="2:14" ht="26.25" customHeight="1" x14ac:dyDescent="0.25">
      <c r="B130" s="623" t="s">
        <v>15</v>
      </c>
      <c r="C130" s="129" t="s">
        <v>390</v>
      </c>
      <c r="D130" s="115"/>
      <c r="E130" s="571" t="s">
        <v>180</v>
      </c>
      <c r="F130" s="110" t="s">
        <v>282</v>
      </c>
      <c r="G130" s="165">
        <f>SUM(H130:N130)</f>
        <v>0</v>
      </c>
      <c r="H130" s="49"/>
      <c r="I130" s="49"/>
      <c r="J130" s="49"/>
      <c r="K130" s="49"/>
      <c r="L130" s="49"/>
      <c r="M130" s="49"/>
      <c r="N130" s="50"/>
    </row>
    <row r="131" spans="2:14" x14ac:dyDescent="0.25">
      <c r="B131" s="625"/>
      <c r="C131" s="130" t="s">
        <v>34</v>
      </c>
      <c r="D131" s="131"/>
      <c r="E131" s="573"/>
      <c r="F131" s="110"/>
      <c r="G131" s="165">
        <f>SUM(H131:N131)</f>
        <v>0</v>
      </c>
      <c r="H131" s="49"/>
      <c r="I131" s="49"/>
      <c r="J131" s="49"/>
      <c r="K131" s="49"/>
      <c r="L131" s="49"/>
      <c r="M131" s="49"/>
      <c r="N131" s="50"/>
    </row>
    <row r="132" spans="2:14" ht="15" customHeight="1" x14ac:dyDescent="0.25">
      <c r="B132" s="577" t="s">
        <v>220</v>
      </c>
      <c r="C132" s="578"/>
      <c r="D132" s="115"/>
      <c r="E132" s="109" t="s">
        <v>181</v>
      </c>
      <c r="F132" s="110"/>
      <c r="G132" s="178">
        <f>SUM(G133:G136)</f>
        <v>15999.999999999998</v>
      </c>
      <c r="H132" s="179">
        <f t="shared" ref="H132:N132" si="22">SUM(H133:H136)</f>
        <v>9409.2843765462439</v>
      </c>
      <c r="I132" s="179">
        <f t="shared" si="22"/>
        <v>1642.3450524207601</v>
      </c>
      <c r="J132" s="179">
        <f t="shared" si="22"/>
        <v>2238.1234897300405</v>
      </c>
      <c r="K132" s="179">
        <f t="shared" si="22"/>
        <v>1018.3149987849512</v>
      </c>
      <c r="L132" s="179">
        <f t="shared" si="22"/>
        <v>231.57136637984317</v>
      </c>
      <c r="M132" s="179">
        <f t="shared" si="22"/>
        <v>1077.1460634417926</v>
      </c>
      <c r="N132" s="180">
        <f t="shared" si="22"/>
        <v>383.21465269636644</v>
      </c>
    </row>
    <row r="133" spans="2:14" ht="15" customHeight="1" x14ac:dyDescent="0.25">
      <c r="B133" s="574" t="s">
        <v>15</v>
      </c>
      <c r="C133" s="116" t="s">
        <v>106</v>
      </c>
      <c r="D133" s="112"/>
      <c r="E133" s="571" t="s">
        <v>181</v>
      </c>
      <c r="F133" s="110" t="s">
        <v>282</v>
      </c>
      <c r="G133" s="165">
        <f t="shared" ref="G133:G139" si="23">SUM(H133:N133)</f>
        <v>0</v>
      </c>
      <c r="H133" s="49"/>
      <c r="I133" s="49"/>
      <c r="J133" s="49"/>
      <c r="K133" s="49"/>
      <c r="L133" s="49"/>
      <c r="M133" s="49"/>
      <c r="N133" s="50"/>
    </row>
    <row r="134" spans="2:14" ht="15" customHeight="1" x14ac:dyDescent="0.25">
      <c r="B134" s="575"/>
      <c r="C134" s="116" t="s">
        <v>107</v>
      </c>
      <c r="D134" s="112"/>
      <c r="E134" s="572"/>
      <c r="F134" s="110" t="s">
        <v>285</v>
      </c>
      <c r="G134" s="165">
        <f t="shared" si="23"/>
        <v>0</v>
      </c>
      <c r="H134" s="49"/>
      <c r="I134" s="49"/>
      <c r="J134" s="49"/>
      <c r="K134" s="49"/>
      <c r="L134" s="49"/>
      <c r="M134" s="49"/>
      <c r="N134" s="50"/>
    </row>
    <row r="135" spans="2:14" ht="15" customHeight="1" x14ac:dyDescent="0.25">
      <c r="B135" s="575"/>
      <c r="C135" s="116" t="s">
        <v>108</v>
      </c>
      <c r="D135" s="112"/>
      <c r="E135" s="572"/>
      <c r="F135" s="110" t="s">
        <v>287</v>
      </c>
      <c r="G135" s="165">
        <f t="shared" si="23"/>
        <v>0</v>
      </c>
      <c r="H135" s="49"/>
      <c r="I135" s="49"/>
      <c r="J135" s="49"/>
      <c r="K135" s="49"/>
      <c r="L135" s="49"/>
      <c r="M135" s="49"/>
      <c r="N135" s="50"/>
    </row>
    <row r="136" spans="2:14" x14ac:dyDescent="0.25">
      <c r="B136" s="576"/>
      <c r="C136" s="117" t="s">
        <v>34</v>
      </c>
      <c r="D136" s="114"/>
      <c r="E136" s="573"/>
      <c r="F136" s="110"/>
      <c r="G136" s="165">
        <f t="shared" si="23"/>
        <v>15999.999999999998</v>
      </c>
      <c r="H136" s="49">
        <v>9409.2843765462439</v>
      </c>
      <c r="I136" s="49">
        <v>1642.3450524207601</v>
      </c>
      <c r="J136" s="49">
        <v>2238.1234897300405</v>
      </c>
      <c r="K136" s="49">
        <v>1018.3149987849512</v>
      </c>
      <c r="L136" s="49">
        <v>231.57136637984317</v>
      </c>
      <c r="M136" s="49">
        <v>1077.1460634417926</v>
      </c>
      <c r="N136" s="50">
        <v>383.21465269636644</v>
      </c>
    </row>
    <row r="137" spans="2:14" ht="15" customHeight="1" x14ac:dyDescent="0.25">
      <c r="B137" s="598" t="s">
        <v>221</v>
      </c>
      <c r="C137" s="619"/>
      <c r="D137" s="124"/>
      <c r="E137" s="109" t="s">
        <v>182</v>
      </c>
      <c r="F137" s="110"/>
      <c r="G137" s="178">
        <f t="shared" si="23"/>
        <v>15048999.999999998</v>
      </c>
      <c r="H137" s="49">
        <v>7566706.5197806507</v>
      </c>
      <c r="I137" s="49">
        <v>1373897.8548253933</v>
      </c>
      <c r="J137" s="49">
        <v>1985947.5735612649</v>
      </c>
      <c r="K137" s="49">
        <v>800925.22541751713</v>
      </c>
      <c r="L137" s="49">
        <v>0</v>
      </c>
      <c r="M137" s="49">
        <v>2939591.4316002084</v>
      </c>
      <c r="N137" s="50">
        <v>381931.3948149659</v>
      </c>
    </row>
    <row r="138" spans="2:14" ht="43.5" customHeight="1" x14ac:dyDescent="0.25">
      <c r="B138" s="613" t="s">
        <v>217</v>
      </c>
      <c r="C138" s="614"/>
      <c r="D138" s="128"/>
      <c r="E138" s="125" t="s">
        <v>389</v>
      </c>
      <c r="F138" s="110"/>
      <c r="G138" s="178">
        <f t="shared" si="23"/>
        <v>3000</v>
      </c>
      <c r="H138" s="49">
        <v>1737.2792497707251</v>
      </c>
      <c r="I138" s="49">
        <v>342.67317340819255</v>
      </c>
      <c r="J138" s="49">
        <v>419.94981837342266</v>
      </c>
      <c r="K138" s="49">
        <v>177.28583815310429</v>
      </c>
      <c r="L138" s="49">
        <v>0</v>
      </c>
      <c r="M138" s="49">
        <v>232.58393011289053</v>
      </c>
      <c r="N138" s="50">
        <v>90.227990181664907</v>
      </c>
    </row>
    <row r="139" spans="2:14" ht="15" customHeight="1" x14ac:dyDescent="0.25">
      <c r="B139" s="613" t="s">
        <v>222</v>
      </c>
      <c r="C139" s="614"/>
      <c r="D139" s="128"/>
      <c r="E139" s="109" t="s">
        <v>183</v>
      </c>
      <c r="F139" s="110"/>
      <c r="G139" s="178">
        <f t="shared" si="23"/>
        <v>0</v>
      </c>
      <c r="H139" s="49"/>
      <c r="I139" s="49"/>
      <c r="J139" s="49"/>
      <c r="K139" s="49"/>
      <c r="L139" s="49"/>
      <c r="M139" s="49"/>
      <c r="N139" s="50"/>
    </row>
    <row r="140" spans="2:14" ht="15" customHeight="1" x14ac:dyDescent="0.25">
      <c r="B140" s="598" t="s">
        <v>223</v>
      </c>
      <c r="C140" s="619"/>
      <c r="D140" s="124"/>
      <c r="E140" s="109" t="s">
        <v>184</v>
      </c>
      <c r="F140" s="110"/>
      <c r="G140" s="178">
        <f>SUM(G141:G145)</f>
        <v>5100000</v>
      </c>
      <c r="H140" s="179">
        <f t="shared" ref="H140:N140" si="24">SUM(H141:H145)</f>
        <v>2937738.7600794188</v>
      </c>
      <c r="I140" s="179">
        <f t="shared" si="24"/>
        <v>571325.76124332426</v>
      </c>
      <c r="J140" s="179">
        <f t="shared" si="24"/>
        <v>590619.12213848555</v>
      </c>
      <c r="K140" s="179">
        <f t="shared" si="24"/>
        <v>415694.5923367205</v>
      </c>
      <c r="L140" s="179">
        <f t="shared" si="24"/>
        <v>17296.648654909997</v>
      </c>
      <c r="M140" s="179">
        <f t="shared" si="24"/>
        <v>406536.01404417545</v>
      </c>
      <c r="N140" s="180">
        <f t="shared" si="24"/>
        <v>160789.10150296552</v>
      </c>
    </row>
    <row r="141" spans="2:14" ht="15" customHeight="1" x14ac:dyDescent="0.25">
      <c r="B141" s="574" t="s">
        <v>15</v>
      </c>
      <c r="C141" s="116" t="s">
        <v>109</v>
      </c>
      <c r="D141" s="112"/>
      <c r="E141" s="571" t="s">
        <v>184</v>
      </c>
      <c r="F141" s="110" t="s">
        <v>282</v>
      </c>
      <c r="G141" s="165">
        <f>SUM(H141:N141)</f>
        <v>4950000</v>
      </c>
      <c r="H141" s="49">
        <v>2850874.7975908825</v>
      </c>
      <c r="I141" s="49">
        <v>554192.10257291468</v>
      </c>
      <c r="J141" s="49">
        <v>569621.63121981442</v>
      </c>
      <c r="K141" s="49">
        <v>406830.3004290653</v>
      </c>
      <c r="L141" s="49">
        <v>17296.648654909997</v>
      </c>
      <c r="M141" s="49">
        <v>394906.81753853092</v>
      </c>
      <c r="N141" s="50">
        <v>156277.70199388228</v>
      </c>
    </row>
    <row r="142" spans="2:14" ht="15" customHeight="1" x14ac:dyDescent="0.25">
      <c r="B142" s="575"/>
      <c r="C142" s="116" t="s">
        <v>110</v>
      </c>
      <c r="D142" s="112"/>
      <c r="E142" s="572"/>
      <c r="F142" s="110" t="s">
        <v>285</v>
      </c>
      <c r="G142" s="165">
        <f>SUM(H142:N142)</f>
        <v>150000.00000000003</v>
      </c>
      <c r="H142" s="49">
        <v>86863.962488536272</v>
      </c>
      <c r="I142" s="49">
        <v>17133.65867040963</v>
      </c>
      <c r="J142" s="49">
        <v>20997.490918671141</v>
      </c>
      <c r="K142" s="49">
        <v>8864.2919076552153</v>
      </c>
      <c r="L142" s="49">
        <v>0</v>
      </c>
      <c r="M142" s="49">
        <v>11629.19650564453</v>
      </c>
      <c r="N142" s="50">
        <v>4511.3995090832468</v>
      </c>
    </row>
    <row r="143" spans="2:14" ht="15" customHeight="1" x14ac:dyDescent="0.25">
      <c r="B143" s="575"/>
      <c r="C143" s="116" t="s">
        <v>111</v>
      </c>
      <c r="D143" s="112"/>
      <c r="E143" s="572"/>
      <c r="F143" s="110" t="s">
        <v>287</v>
      </c>
      <c r="G143" s="165">
        <f>SUM(H143:N143)</f>
        <v>0</v>
      </c>
      <c r="H143" s="49"/>
      <c r="I143" s="49"/>
      <c r="J143" s="49"/>
      <c r="K143" s="49"/>
      <c r="L143" s="49"/>
      <c r="M143" s="49"/>
      <c r="N143" s="50"/>
    </row>
    <row r="144" spans="2:14" ht="25.5" customHeight="1" x14ac:dyDescent="0.25">
      <c r="B144" s="575"/>
      <c r="C144" s="116" t="s">
        <v>112</v>
      </c>
      <c r="D144" s="112"/>
      <c r="E144" s="572"/>
      <c r="F144" s="110" t="s">
        <v>288</v>
      </c>
      <c r="G144" s="165">
        <f>SUM(H144:N144)</f>
        <v>0</v>
      </c>
      <c r="H144" s="49"/>
      <c r="I144" s="49"/>
      <c r="J144" s="49"/>
      <c r="K144" s="49"/>
      <c r="L144" s="49"/>
      <c r="M144" s="49"/>
      <c r="N144" s="50"/>
    </row>
    <row r="145" spans="2:14" ht="15.75" customHeight="1" x14ac:dyDescent="0.25">
      <c r="B145" s="576"/>
      <c r="C145" s="117" t="s">
        <v>34</v>
      </c>
      <c r="D145" s="132"/>
      <c r="E145" s="573"/>
      <c r="F145" s="110"/>
      <c r="G145" s="165">
        <f>SUM(H145:N145)</f>
        <v>0</v>
      </c>
      <c r="H145" s="49"/>
      <c r="I145" s="49"/>
      <c r="J145" s="49"/>
      <c r="K145" s="49"/>
      <c r="L145" s="49"/>
      <c r="M145" s="49"/>
      <c r="N145" s="50"/>
    </row>
    <row r="146" spans="2:14" ht="15" customHeight="1" x14ac:dyDescent="0.25">
      <c r="B146" s="615" t="s">
        <v>18</v>
      </c>
      <c r="C146" s="616"/>
      <c r="D146" s="107"/>
      <c r="E146" s="109"/>
      <c r="F146" s="133"/>
      <c r="G146" s="178">
        <f>SUM(G147:G149)</f>
        <v>12000</v>
      </c>
      <c r="H146" s="179">
        <f t="shared" ref="H146:N146" si="25">SUM(H147:H149)</f>
        <v>6949.1169990829003</v>
      </c>
      <c r="I146" s="179">
        <f>SUM(I147:I149)</f>
        <v>1370.6926936327704</v>
      </c>
      <c r="J146" s="179">
        <f>SUM(J147:J149)</f>
        <v>1679.7992734936911</v>
      </c>
      <c r="K146" s="179">
        <f t="shared" si="25"/>
        <v>709.14335261241717</v>
      </c>
      <c r="L146" s="179">
        <f t="shared" si="25"/>
        <v>0</v>
      </c>
      <c r="M146" s="179">
        <f t="shared" si="25"/>
        <v>930.33572045156222</v>
      </c>
      <c r="N146" s="180">
        <f t="shared" si="25"/>
        <v>360.91196072665969</v>
      </c>
    </row>
    <row r="147" spans="2:14" ht="15" customHeight="1" x14ac:dyDescent="0.25">
      <c r="B147" s="577" t="s">
        <v>224</v>
      </c>
      <c r="C147" s="578"/>
      <c r="D147" s="134"/>
      <c r="E147" s="109" t="s">
        <v>185</v>
      </c>
      <c r="F147" s="133"/>
      <c r="G147" s="178">
        <f>SUM(H147:N147)</f>
        <v>0</v>
      </c>
      <c r="H147" s="49"/>
      <c r="I147" s="49"/>
      <c r="J147" s="49"/>
      <c r="K147" s="49"/>
      <c r="L147" s="49"/>
      <c r="M147" s="49"/>
      <c r="N147" s="50"/>
    </row>
    <row r="148" spans="2:14" x14ac:dyDescent="0.25">
      <c r="B148" s="577" t="s">
        <v>225</v>
      </c>
      <c r="C148" s="578"/>
      <c r="D148" s="134"/>
      <c r="E148" s="109" t="s">
        <v>186</v>
      </c>
      <c r="F148" s="110"/>
      <c r="G148" s="178">
        <f>SUM(H148:N148)</f>
        <v>12000</v>
      </c>
      <c r="H148" s="49">
        <v>6949.1169990829003</v>
      </c>
      <c r="I148" s="49">
        <v>1370.6926936327704</v>
      </c>
      <c r="J148" s="49">
        <v>1679.7992734936911</v>
      </c>
      <c r="K148" s="49">
        <v>709.14335261241717</v>
      </c>
      <c r="L148" s="49">
        <v>0</v>
      </c>
      <c r="M148" s="49">
        <v>930.33572045156222</v>
      </c>
      <c r="N148" s="50">
        <v>360.91196072665969</v>
      </c>
    </row>
    <row r="149" spans="2:14" ht="25.5" customHeight="1" x14ac:dyDescent="0.25">
      <c r="B149" s="613" t="s">
        <v>226</v>
      </c>
      <c r="C149" s="614"/>
      <c r="D149" s="135"/>
      <c r="E149" s="125" t="s">
        <v>187</v>
      </c>
      <c r="F149" s="110"/>
      <c r="G149" s="178">
        <f>SUM(H149:N149)</f>
        <v>0</v>
      </c>
      <c r="H149" s="49"/>
      <c r="I149" s="49"/>
      <c r="J149" s="49"/>
      <c r="K149" s="49"/>
      <c r="L149" s="49"/>
      <c r="M149" s="49"/>
      <c r="N149" s="50"/>
    </row>
    <row r="150" spans="2:14" ht="15" customHeight="1" x14ac:dyDescent="0.25">
      <c r="B150" s="617" t="s">
        <v>19</v>
      </c>
      <c r="C150" s="618"/>
      <c r="D150" s="136"/>
      <c r="E150" s="109"/>
      <c r="F150" s="110"/>
      <c r="G150" s="178">
        <f>SUM(G151)</f>
        <v>0</v>
      </c>
      <c r="H150" s="179">
        <f t="shared" ref="H150:N150" si="26">SUM(H151)</f>
        <v>0</v>
      </c>
      <c r="I150" s="179">
        <f t="shared" si="26"/>
        <v>0</v>
      </c>
      <c r="J150" s="179">
        <f t="shared" si="26"/>
        <v>0</v>
      </c>
      <c r="K150" s="179">
        <f t="shared" si="26"/>
        <v>0</v>
      </c>
      <c r="L150" s="179">
        <f t="shared" si="26"/>
        <v>0</v>
      </c>
      <c r="M150" s="179">
        <f t="shared" si="26"/>
        <v>0</v>
      </c>
      <c r="N150" s="180">
        <f t="shared" si="26"/>
        <v>0</v>
      </c>
    </row>
    <row r="151" spans="2:14" ht="15" customHeight="1" x14ac:dyDescent="0.25">
      <c r="B151" s="613" t="s">
        <v>227</v>
      </c>
      <c r="C151" s="614"/>
      <c r="D151" s="135"/>
      <c r="E151" s="109" t="s">
        <v>188</v>
      </c>
      <c r="F151" s="110"/>
      <c r="G151" s="178">
        <f>SUM(H151:N151)</f>
        <v>0</v>
      </c>
      <c r="H151" s="49"/>
      <c r="I151" s="49"/>
      <c r="J151" s="49"/>
      <c r="K151" s="49"/>
      <c r="L151" s="49"/>
      <c r="M151" s="49"/>
      <c r="N151" s="50"/>
    </row>
    <row r="152" spans="2:14" ht="15" customHeight="1" x14ac:dyDescent="0.25">
      <c r="B152" s="615" t="s">
        <v>20</v>
      </c>
      <c r="C152" s="616"/>
      <c r="D152" s="107"/>
      <c r="E152" s="109"/>
      <c r="F152" s="133"/>
      <c r="G152" s="178">
        <f>SUM(G153:G154)</f>
        <v>0</v>
      </c>
      <c r="H152" s="179">
        <f t="shared" ref="H152:N152" si="27">SUM(H153:H154)</f>
        <v>0</v>
      </c>
      <c r="I152" s="179">
        <f t="shared" si="27"/>
        <v>0</v>
      </c>
      <c r="J152" s="179">
        <f t="shared" si="27"/>
        <v>0</v>
      </c>
      <c r="K152" s="179">
        <f t="shared" si="27"/>
        <v>0</v>
      </c>
      <c r="L152" s="179">
        <f t="shared" si="27"/>
        <v>0</v>
      </c>
      <c r="M152" s="179">
        <f t="shared" si="27"/>
        <v>0</v>
      </c>
      <c r="N152" s="180">
        <f t="shared" si="27"/>
        <v>0</v>
      </c>
    </row>
    <row r="153" spans="2:14" ht="15" customHeight="1" x14ac:dyDescent="0.25">
      <c r="B153" s="577" t="s">
        <v>228</v>
      </c>
      <c r="C153" s="578"/>
      <c r="D153" s="134"/>
      <c r="E153" s="109" t="s">
        <v>189</v>
      </c>
      <c r="F153" s="110"/>
      <c r="G153" s="178">
        <f>SUM(H153:N153)</f>
        <v>0</v>
      </c>
      <c r="H153" s="49"/>
      <c r="I153" s="49"/>
      <c r="J153" s="49"/>
      <c r="K153" s="49"/>
      <c r="L153" s="49"/>
      <c r="M153" s="49"/>
      <c r="N153" s="50"/>
    </row>
    <row r="154" spans="2:14" ht="15.75" customHeight="1" thickBot="1" x14ac:dyDescent="0.3">
      <c r="B154" s="644" t="s">
        <v>229</v>
      </c>
      <c r="C154" s="645"/>
      <c r="D154" s="137"/>
      <c r="E154" s="138" t="s">
        <v>190</v>
      </c>
      <c r="F154" s="139"/>
      <c r="G154" s="181">
        <f>SUM(H154:N154)</f>
        <v>0</v>
      </c>
      <c r="H154" s="49"/>
      <c r="I154" s="49"/>
      <c r="J154" s="49"/>
      <c r="K154" s="49"/>
      <c r="L154" s="49"/>
      <c r="M154" s="49"/>
      <c r="N154" s="50"/>
    </row>
    <row r="155" spans="2:14" ht="9.9499999999999993" customHeight="1" thickTop="1" thickBot="1" x14ac:dyDescent="0.3">
      <c r="B155" s="7"/>
      <c r="C155" s="8"/>
      <c r="D155" s="29"/>
      <c r="E155" s="9"/>
      <c r="F155" s="25"/>
      <c r="G155" s="59"/>
      <c r="H155" s="60"/>
      <c r="I155" s="60"/>
      <c r="J155" s="60"/>
      <c r="K155" s="60"/>
      <c r="L155" s="60"/>
      <c r="M155" s="60"/>
      <c r="N155" s="61"/>
    </row>
    <row r="156" spans="2:14" ht="16.5" customHeight="1" thickTop="1" x14ac:dyDescent="0.25">
      <c r="B156" s="646" t="s">
        <v>21</v>
      </c>
      <c r="C156" s="647"/>
      <c r="D156" s="188"/>
      <c r="E156" s="189"/>
      <c r="F156" s="190"/>
      <c r="G156" s="191">
        <f>G157+G205+G209</f>
        <v>440311999.99999994</v>
      </c>
      <c r="H156" s="192">
        <f t="shared" ref="H156:N156" si="28">H157+H205+H209</f>
        <v>260769475.30226734</v>
      </c>
      <c r="I156" s="192">
        <f t="shared" si="28"/>
        <v>73885582.103114486</v>
      </c>
      <c r="J156" s="192">
        <f t="shared" si="28"/>
        <v>60425718.610803671</v>
      </c>
      <c r="K156" s="192">
        <f t="shared" si="28"/>
        <v>11639075.063871635</v>
      </c>
      <c r="L156" s="192">
        <f t="shared" si="28"/>
        <v>9926767.0090126246</v>
      </c>
      <c r="M156" s="192">
        <f t="shared" si="28"/>
        <v>19803312.380913742</v>
      </c>
      <c r="N156" s="193">
        <f t="shared" si="28"/>
        <v>3862069.5300164586</v>
      </c>
    </row>
    <row r="157" spans="2:14" ht="15" customHeight="1" x14ac:dyDescent="0.25">
      <c r="B157" s="609" t="s">
        <v>22</v>
      </c>
      <c r="C157" s="610"/>
      <c r="D157" s="194"/>
      <c r="E157" s="183"/>
      <c r="F157" s="184"/>
      <c r="G157" s="185">
        <f>G158+G159+G181+G188+G189+G190+G191+G192+G193+G194+G201</f>
        <v>385368999.99999994</v>
      </c>
      <c r="H157" s="186">
        <f t="shared" ref="H157:N157" si="29">H158+H159+H181+H188+H189+H190+H191+H192+H193+H194+H201</f>
        <v>240884462.71553364</v>
      </c>
      <c r="I157" s="186">
        <f t="shared" si="29"/>
        <v>67756326.741145507</v>
      </c>
      <c r="J157" s="186">
        <f t="shared" si="29"/>
        <v>46283739.292311862</v>
      </c>
      <c r="K157" s="186">
        <f t="shared" si="29"/>
        <v>7649123.326018732</v>
      </c>
      <c r="L157" s="186">
        <f t="shared" si="29"/>
        <v>6473030.7400124585</v>
      </c>
      <c r="M157" s="186">
        <f t="shared" si="29"/>
        <v>13502836.020609645</v>
      </c>
      <c r="N157" s="187">
        <f t="shared" si="29"/>
        <v>2819481.1643681335</v>
      </c>
    </row>
    <row r="158" spans="2:14" ht="15" customHeight="1" x14ac:dyDescent="0.25">
      <c r="B158" s="635" t="s">
        <v>230</v>
      </c>
      <c r="C158" s="636"/>
      <c r="D158" s="140"/>
      <c r="E158" s="109" t="s">
        <v>191</v>
      </c>
      <c r="F158" s="110"/>
      <c r="G158" s="178">
        <f>SUM(H158:N158)</f>
        <v>0</v>
      </c>
      <c r="H158" s="49"/>
      <c r="I158" s="49"/>
      <c r="J158" s="49"/>
      <c r="K158" s="49"/>
      <c r="L158" s="49"/>
      <c r="M158" s="49"/>
      <c r="N158" s="50"/>
    </row>
    <row r="159" spans="2:14" ht="15" customHeight="1" x14ac:dyDescent="0.25">
      <c r="B159" s="635" t="s">
        <v>231</v>
      </c>
      <c r="C159" s="636"/>
      <c r="D159" s="140"/>
      <c r="E159" s="109" t="s">
        <v>192</v>
      </c>
      <c r="F159" s="110"/>
      <c r="G159" s="178">
        <f>SUM(G160:G180)</f>
        <v>385244999.99999994</v>
      </c>
      <c r="H159" s="179">
        <f t="shared" ref="H159:N159" si="30">SUM(H160:H180)</f>
        <v>240835670.84529397</v>
      </c>
      <c r="I159" s="179">
        <f t="shared" si="30"/>
        <v>67742813.924911425</v>
      </c>
      <c r="J159" s="179">
        <f t="shared" si="30"/>
        <v>46268741.402993307</v>
      </c>
      <c r="K159" s="179">
        <f t="shared" si="30"/>
        <v>7644150.7012186879</v>
      </c>
      <c r="L159" s="179">
        <f t="shared" si="30"/>
        <v>6440329.9841236779</v>
      </c>
      <c r="M159" s="179">
        <f t="shared" si="30"/>
        <v>13496334.254797492</v>
      </c>
      <c r="N159" s="180">
        <f t="shared" si="30"/>
        <v>2816958.8866614252</v>
      </c>
    </row>
    <row r="160" spans="2:14" ht="15" customHeight="1" x14ac:dyDescent="0.25">
      <c r="B160" s="623" t="s">
        <v>15</v>
      </c>
      <c r="C160" s="116" t="s">
        <v>232</v>
      </c>
      <c r="D160" s="112"/>
      <c r="E160" s="571" t="s">
        <v>192</v>
      </c>
      <c r="F160" s="110" t="s">
        <v>282</v>
      </c>
      <c r="G160" s="165">
        <f t="shared" ref="G160:G180" si="31">SUM(H160:N160)</f>
        <v>1100000</v>
      </c>
      <c r="H160" s="49"/>
      <c r="I160" s="49"/>
      <c r="J160" s="49"/>
      <c r="K160" s="49"/>
      <c r="L160" s="49">
        <v>1100000</v>
      </c>
      <c r="M160" s="49"/>
      <c r="N160" s="50"/>
    </row>
    <row r="161" spans="2:14" ht="15" customHeight="1" x14ac:dyDescent="0.25">
      <c r="B161" s="624"/>
      <c r="C161" s="116" t="s">
        <v>113</v>
      </c>
      <c r="D161" s="112"/>
      <c r="E161" s="572"/>
      <c r="F161" s="110" t="s">
        <v>295</v>
      </c>
      <c r="G161" s="165">
        <f t="shared" si="31"/>
        <v>3522000.0000000005</v>
      </c>
      <c r="H161" s="49">
        <v>2039565.8392308312</v>
      </c>
      <c r="I161" s="49">
        <v>402298.3055812181</v>
      </c>
      <c r="J161" s="49">
        <v>493021.08677039831</v>
      </c>
      <c r="K161" s="49">
        <v>208133.57399174449</v>
      </c>
      <c r="L161" s="49">
        <v>0</v>
      </c>
      <c r="M161" s="49">
        <v>273053.5339525335</v>
      </c>
      <c r="N161" s="50">
        <v>105927.66047327463</v>
      </c>
    </row>
    <row r="162" spans="2:14" ht="15" customHeight="1" x14ac:dyDescent="0.25">
      <c r="B162" s="624"/>
      <c r="C162" s="116" t="s">
        <v>114</v>
      </c>
      <c r="D162" s="112"/>
      <c r="E162" s="572"/>
      <c r="F162" s="110" t="s">
        <v>296</v>
      </c>
      <c r="G162" s="165">
        <f t="shared" si="31"/>
        <v>7999.9999999999991</v>
      </c>
      <c r="H162" s="49">
        <v>4632.744666055266</v>
      </c>
      <c r="I162" s="49">
        <v>913.79512908851348</v>
      </c>
      <c r="J162" s="49">
        <v>1119.8661823291272</v>
      </c>
      <c r="K162" s="49">
        <v>472.76223507494473</v>
      </c>
      <c r="L162" s="49">
        <v>0</v>
      </c>
      <c r="M162" s="49">
        <v>620.22381363437478</v>
      </c>
      <c r="N162" s="50">
        <v>240.60797381777309</v>
      </c>
    </row>
    <row r="163" spans="2:14" ht="15" customHeight="1" x14ac:dyDescent="0.25">
      <c r="B163" s="624"/>
      <c r="C163" s="116" t="s">
        <v>115</v>
      </c>
      <c r="D163" s="112"/>
      <c r="E163" s="572"/>
      <c r="F163" s="110" t="s">
        <v>297</v>
      </c>
      <c r="G163" s="165">
        <f t="shared" si="31"/>
        <v>440000</v>
      </c>
      <c r="H163" s="49">
        <v>198331.5421676641</v>
      </c>
      <c r="I163" s="49">
        <v>693.1355372472234</v>
      </c>
      <c r="J163" s="49">
        <v>8780.9354865526566</v>
      </c>
      <c r="K163" s="49">
        <v>38623.339811001279</v>
      </c>
      <c r="L163" s="49">
        <v>13203.857733470573</v>
      </c>
      <c r="M163" s="49">
        <v>59968.57590633021</v>
      </c>
      <c r="N163" s="50">
        <v>120398.61335773401</v>
      </c>
    </row>
    <row r="164" spans="2:14" ht="15" customHeight="1" x14ac:dyDescent="0.25">
      <c r="B164" s="624"/>
      <c r="C164" s="116" t="s">
        <v>116</v>
      </c>
      <c r="D164" s="112"/>
      <c r="E164" s="572"/>
      <c r="F164" s="110" t="s">
        <v>298</v>
      </c>
      <c r="G164" s="165">
        <f t="shared" si="31"/>
        <v>2700000</v>
      </c>
      <c r="H164" s="49"/>
      <c r="I164" s="49"/>
      <c r="J164" s="49"/>
      <c r="K164" s="49"/>
      <c r="L164" s="49">
        <v>2700000</v>
      </c>
      <c r="M164" s="49"/>
      <c r="N164" s="50"/>
    </row>
    <row r="165" spans="2:14" ht="15" customHeight="1" x14ac:dyDescent="0.25">
      <c r="B165" s="624"/>
      <c r="C165" s="116" t="s">
        <v>117</v>
      </c>
      <c r="D165" s="112"/>
      <c r="E165" s="572"/>
      <c r="F165" s="110" t="s">
        <v>299</v>
      </c>
      <c r="G165" s="165">
        <f t="shared" si="31"/>
        <v>0</v>
      </c>
      <c r="H165" s="49"/>
      <c r="I165" s="49"/>
      <c r="J165" s="49"/>
      <c r="K165" s="49"/>
      <c r="L165" s="49"/>
      <c r="M165" s="49"/>
      <c r="N165" s="50"/>
    </row>
    <row r="166" spans="2:14" ht="15" customHeight="1" x14ac:dyDescent="0.25">
      <c r="B166" s="624"/>
      <c r="C166" s="116" t="s">
        <v>118</v>
      </c>
      <c r="D166" s="112"/>
      <c r="E166" s="572"/>
      <c r="F166" s="110" t="s">
        <v>300</v>
      </c>
      <c r="G166" s="165">
        <f t="shared" si="31"/>
        <v>0</v>
      </c>
      <c r="H166" s="49"/>
      <c r="I166" s="49"/>
      <c r="J166" s="49"/>
      <c r="K166" s="49"/>
      <c r="L166" s="49"/>
      <c r="M166" s="49"/>
      <c r="N166" s="50"/>
    </row>
    <row r="167" spans="2:14" ht="15" customHeight="1" x14ac:dyDescent="0.25">
      <c r="B167" s="624"/>
      <c r="C167" s="116" t="s">
        <v>233</v>
      </c>
      <c r="D167" s="112"/>
      <c r="E167" s="572"/>
      <c r="F167" s="110" t="s">
        <v>301</v>
      </c>
      <c r="G167" s="165">
        <f t="shared" si="31"/>
        <v>0</v>
      </c>
      <c r="H167" s="49"/>
      <c r="I167" s="49"/>
      <c r="J167" s="49"/>
      <c r="K167" s="49"/>
      <c r="L167" s="49"/>
      <c r="M167" s="49"/>
      <c r="N167" s="50"/>
    </row>
    <row r="168" spans="2:14" ht="15" customHeight="1" x14ac:dyDescent="0.25">
      <c r="B168" s="624"/>
      <c r="C168" s="116" t="s">
        <v>893</v>
      </c>
      <c r="D168" s="141"/>
      <c r="E168" s="572"/>
      <c r="F168" s="110" t="s">
        <v>306</v>
      </c>
      <c r="G168" s="165">
        <f t="shared" si="31"/>
        <v>0</v>
      </c>
      <c r="H168" s="49"/>
      <c r="I168" s="49"/>
      <c r="J168" s="49"/>
      <c r="K168" s="49"/>
      <c r="L168" s="49"/>
      <c r="M168" s="49"/>
      <c r="N168" s="50"/>
    </row>
    <row r="169" spans="2:14" ht="25.5" customHeight="1" x14ac:dyDescent="0.25">
      <c r="B169" s="624"/>
      <c r="C169" s="116" t="s">
        <v>119</v>
      </c>
      <c r="D169" s="141"/>
      <c r="E169" s="572"/>
      <c r="F169" s="110" t="s">
        <v>285</v>
      </c>
      <c r="G169" s="165">
        <f t="shared" si="31"/>
        <v>0</v>
      </c>
      <c r="H169" s="49"/>
      <c r="I169" s="49"/>
      <c r="J169" s="49"/>
      <c r="K169" s="49"/>
      <c r="L169" s="49"/>
      <c r="M169" s="49"/>
      <c r="N169" s="50"/>
    </row>
    <row r="170" spans="2:14" ht="15" customHeight="1" x14ac:dyDescent="0.25">
      <c r="B170" s="624"/>
      <c r="C170" s="116" t="s">
        <v>120</v>
      </c>
      <c r="D170" s="141"/>
      <c r="E170" s="572"/>
      <c r="F170" s="110" t="s">
        <v>287</v>
      </c>
      <c r="G170" s="165">
        <f t="shared" si="31"/>
        <v>1150000</v>
      </c>
      <c r="H170" s="49"/>
      <c r="I170" s="49"/>
      <c r="J170" s="49"/>
      <c r="K170" s="49"/>
      <c r="L170" s="49">
        <v>1150000</v>
      </c>
      <c r="M170" s="49"/>
      <c r="N170" s="50"/>
    </row>
    <row r="171" spans="2:14" ht="15" customHeight="1" x14ac:dyDescent="0.25">
      <c r="B171" s="624"/>
      <c r="C171" s="116" t="s">
        <v>121</v>
      </c>
      <c r="D171" s="141"/>
      <c r="E171" s="572"/>
      <c r="F171" s="110" t="s">
        <v>312</v>
      </c>
      <c r="G171" s="165">
        <f t="shared" si="31"/>
        <v>0</v>
      </c>
      <c r="H171" s="49"/>
      <c r="I171" s="49"/>
      <c r="J171" s="49"/>
      <c r="K171" s="49"/>
      <c r="L171" s="49"/>
      <c r="M171" s="49"/>
      <c r="N171" s="50"/>
    </row>
    <row r="172" spans="2:14" x14ac:dyDescent="0.25">
      <c r="B172" s="624"/>
      <c r="C172" s="116" t="s">
        <v>122</v>
      </c>
      <c r="D172" s="141"/>
      <c r="E172" s="572"/>
      <c r="F172" s="110" t="s">
        <v>288</v>
      </c>
      <c r="G172" s="165">
        <f t="shared" si="31"/>
        <v>0</v>
      </c>
      <c r="H172" s="49"/>
      <c r="I172" s="49"/>
      <c r="J172" s="49"/>
      <c r="K172" s="49"/>
      <c r="L172" s="49"/>
      <c r="M172" s="49"/>
      <c r="N172" s="50"/>
    </row>
    <row r="173" spans="2:14" ht="15" customHeight="1" x14ac:dyDescent="0.25">
      <c r="B173" s="624"/>
      <c r="C173" s="116" t="s">
        <v>123</v>
      </c>
      <c r="D173" s="141"/>
      <c r="E173" s="572"/>
      <c r="F173" s="110" t="s">
        <v>289</v>
      </c>
      <c r="G173" s="165">
        <f t="shared" si="31"/>
        <v>0</v>
      </c>
      <c r="H173" s="49"/>
      <c r="I173" s="49"/>
      <c r="J173" s="49"/>
      <c r="K173" s="49"/>
      <c r="L173" s="49"/>
      <c r="M173" s="49"/>
      <c r="N173" s="50"/>
    </row>
    <row r="174" spans="2:14" ht="15" customHeight="1" x14ac:dyDescent="0.25">
      <c r="B174" s="624"/>
      <c r="C174" s="116" t="s">
        <v>124</v>
      </c>
      <c r="D174" s="141"/>
      <c r="E174" s="572"/>
      <c r="F174" s="110" t="s">
        <v>290</v>
      </c>
      <c r="G174" s="165">
        <f t="shared" si="31"/>
        <v>0</v>
      </c>
      <c r="H174" s="49"/>
      <c r="I174" s="49"/>
      <c r="J174" s="49"/>
      <c r="K174" s="49"/>
      <c r="L174" s="49"/>
      <c r="M174" s="49"/>
      <c r="N174" s="50"/>
    </row>
    <row r="175" spans="2:14" ht="15" customHeight="1" x14ac:dyDescent="0.25">
      <c r="B175" s="624"/>
      <c r="C175" s="116" t="s">
        <v>125</v>
      </c>
      <c r="D175" s="141"/>
      <c r="E175" s="572"/>
      <c r="F175" s="110" t="s">
        <v>283</v>
      </c>
      <c r="G175" s="165">
        <f t="shared" si="31"/>
        <v>376084999.99999994</v>
      </c>
      <c r="H175" s="49">
        <v>238454158.37924778</v>
      </c>
      <c r="I175" s="49">
        <v>67311494.834791213</v>
      </c>
      <c r="J175" s="49">
        <v>45732223.529084153</v>
      </c>
      <c r="K175" s="49">
        <v>7382738.1581286183</v>
      </c>
      <c r="L175" s="49">
        <v>1477126.1263902076</v>
      </c>
      <c r="M175" s="49">
        <v>13144085.206715964</v>
      </c>
      <c r="N175" s="50">
        <v>2583173.765642066</v>
      </c>
    </row>
    <row r="176" spans="2:14" ht="15" customHeight="1" x14ac:dyDescent="0.25">
      <c r="B176" s="624"/>
      <c r="C176" s="116" t="s">
        <v>126</v>
      </c>
      <c r="D176" s="141"/>
      <c r="E176" s="572"/>
      <c r="F176" s="110" t="s">
        <v>284</v>
      </c>
      <c r="G176" s="165">
        <f t="shared" si="31"/>
        <v>0</v>
      </c>
      <c r="H176" s="49"/>
      <c r="I176" s="49"/>
      <c r="J176" s="49"/>
      <c r="K176" s="49"/>
      <c r="L176" s="49"/>
      <c r="M176" s="49"/>
      <c r="N176" s="50"/>
    </row>
    <row r="177" spans="2:14" ht="15" customHeight="1" x14ac:dyDescent="0.25">
      <c r="B177" s="624"/>
      <c r="C177" s="116" t="s">
        <v>127</v>
      </c>
      <c r="D177" s="141"/>
      <c r="E177" s="572"/>
      <c r="F177" s="110" t="s">
        <v>302</v>
      </c>
      <c r="G177" s="165">
        <f t="shared" si="31"/>
        <v>0</v>
      </c>
      <c r="H177" s="49"/>
      <c r="I177" s="49"/>
      <c r="J177" s="49"/>
      <c r="K177" s="49"/>
      <c r="L177" s="49"/>
      <c r="M177" s="49"/>
      <c r="N177" s="50"/>
    </row>
    <row r="178" spans="2:14" x14ac:dyDescent="0.25">
      <c r="B178" s="624"/>
      <c r="C178" s="116" t="s">
        <v>128</v>
      </c>
      <c r="D178" s="141"/>
      <c r="E178" s="572"/>
      <c r="F178" s="110" t="s">
        <v>303</v>
      </c>
      <c r="G178" s="165">
        <f t="shared" si="31"/>
        <v>0</v>
      </c>
      <c r="H178" s="49"/>
      <c r="I178" s="49"/>
      <c r="J178" s="49"/>
      <c r="K178" s="49"/>
      <c r="L178" s="49"/>
      <c r="M178" s="49"/>
      <c r="N178" s="50"/>
    </row>
    <row r="179" spans="2:14" ht="15" customHeight="1" x14ac:dyDescent="0.25">
      <c r="B179" s="624"/>
      <c r="C179" s="116" t="s">
        <v>129</v>
      </c>
      <c r="D179" s="141"/>
      <c r="E179" s="572"/>
      <c r="F179" s="110" t="s">
        <v>286</v>
      </c>
      <c r="G179" s="165">
        <f t="shared" si="31"/>
        <v>0</v>
      </c>
      <c r="H179" s="49"/>
      <c r="I179" s="49"/>
      <c r="J179" s="49"/>
      <c r="K179" s="49"/>
      <c r="L179" s="49"/>
      <c r="M179" s="49"/>
      <c r="N179" s="50"/>
    </row>
    <row r="180" spans="2:14" x14ac:dyDescent="0.25">
      <c r="B180" s="625"/>
      <c r="C180" s="117" t="s">
        <v>34</v>
      </c>
      <c r="D180" s="142"/>
      <c r="E180" s="573"/>
      <c r="F180" s="110"/>
      <c r="G180" s="165">
        <f t="shared" si="31"/>
        <v>239999.99999999997</v>
      </c>
      <c r="H180" s="49">
        <v>138982.33998165801</v>
      </c>
      <c r="I180" s="49">
        <v>27413.853872655407</v>
      </c>
      <c r="J180" s="49">
        <v>33595.98546987382</v>
      </c>
      <c r="K180" s="49">
        <v>14182.867052248344</v>
      </c>
      <c r="L180" s="49">
        <v>0</v>
      </c>
      <c r="M180" s="49">
        <v>18606.714409031247</v>
      </c>
      <c r="N180" s="50">
        <v>7218.2392145331942</v>
      </c>
    </row>
    <row r="181" spans="2:14" ht="15" customHeight="1" x14ac:dyDescent="0.25">
      <c r="B181" s="598" t="s">
        <v>234</v>
      </c>
      <c r="C181" s="619"/>
      <c r="D181" s="143"/>
      <c r="E181" s="109" t="s">
        <v>193</v>
      </c>
      <c r="F181" s="110"/>
      <c r="G181" s="178">
        <f>SUM(G182:G187)</f>
        <v>0</v>
      </c>
      <c r="H181" s="179">
        <f t="shared" ref="H181:N181" si="32">SUM(H182:H187)</f>
        <v>0</v>
      </c>
      <c r="I181" s="179">
        <f t="shared" si="32"/>
        <v>0</v>
      </c>
      <c r="J181" s="179">
        <f t="shared" si="32"/>
        <v>0</v>
      </c>
      <c r="K181" s="179">
        <f t="shared" si="32"/>
        <v>0</v>
      </c>
      <c r="L181" s="179">
        <f t="shared" si="32"/>
        <v>0</v>
      </c>
      <c r="M181" s="179">
        <f t="shared" si="32"/>
        <v>0</v>
      </c>
      <c r="N181" s="180">
        <f t="shared" si="32"/>
        <v>0</v>
      </c>
    </row>
    <row r="182" spans="2:14" ht="15" customHeight="1" x14ac:dyDescent="0.25">
      <c r="B182" s="620" t="s">
        <v>15</v>
      </c>
      <c r="C182" s="116" t="s">
        <v>235</v>
      </c>
      <c r="D182" s="141"/>
      <c r="E182" s="571" t="s">
        <v>193</v>
      </c>
      <c r="F182" s="110" t="s">
        <v>282</v>
      </c>
      <c r="G182" s="165">
        <f t="shared" ref="G182:G193" si="33">SUM(H182:N182)</f>
        <v>0</v>
      </c>
      <c r="H182" s="49"/>
      <c r="I182" s="49"/>
      <c r="J182" s="49"/>
      <c r="K182" s="49"/>
      <c r="L182" s="49"/>
      <c r="M182" s="49"/>
      <c r="N182" s="50"/>
    </row>
    <row r="183" spans="2:14" ht="15" customHeight="1" x14ac:dyDescent="0.25">
      <c r="B183" s="621"/>
      <c r="C183" s="116" t="s">
        <v>130</v>
      </c>
      <c r="D183" s="141"/>
      <c r="E183" s="572"/>
      <c r="F183" s="110" t="s">
        <v>289</v>
      </c>
      <c r="G183" s="165">
        <f t="shared" si="33"/>
        <v>0</v>
      </c>
      <c r="H183" s="49"/>
      <c r="I183" s="49"/>
      <c r="J183" s="49"/>
      <c r="K183" s="49"/>
      <c r="L183" s="49"/>
      <c r="M183" s="49"/>
      <c r="N183" s="50"/>
    </row>
    <row r="184" spans="2:14" ht="15" customHeight="1" x14ac:dyDescent="0.25">
      <c r="B184" s="621"/>
      <c r="C184" s="118" t="s">
        <v>131</v>
      </c>
      <c r="D184" s="144"/>
      <c r="E184" s="572"/>
      <c r="F184" s="110" t="s">
        <v>285</v>
      </c>
      <c r="G184" s="165">
        <f t="shared" si="33"/>
        <v>0</v>
      </c>
      <c r="H184" s="49"/>
      <c r="I184" s="49"/>
      <c r="J184" s="49"/>
      <c r="K184" s="49"/>
      <c r="L184" s="49"/>
      <c r="M184" s="49"/>
      <c r="N184" s="50"/>
    </row>
    <row r="185" spans="2:14" ht="15" customHeight="1" x14ac:dyDescent="0.25">
      <c r="B185" s="621"/>
      <c r="C185" s="118" t="s">
        <v>132</v>
      </c>
      <c r="D185" s="144"/>
      <c r="E185" s="572"/>
      <c r="F185" s="110" t="s">
        <v>287</v>
      </c>
      <c r="G185" s="165">
        <f t="shared" si="33"/>
        <v>0</v>
      </c>
      <c r="H185" s="49"/>
      <c r="I185" s="49"/>
      <c r="J185" s="49"/>
      <c r="K185" s="49"/>
      <c r="L185" s="49"/>
      <c r="M185" s="49"/>
      <c r="N185" s="50"/>
    </row>
    <row r="186" spans="2:14" x14ac:dyDescent="0.25">
      <c r="B186" s="621"/>
      <c r="C186" s="118" t="s">
        <v>133</v>
      </c>
      <c r="D186" s="144"/>
      <c r="E186" s="572"/>
      <c r="F186" s="110" t="s">
        <v>288</v>
      </c>
      <c r="G186" s="165">
        <f t="shared" si="33"/>
        <v>0</v>
      </c>
      <c r="H186" s="49"/>
      <c r="I186" s="49"/>
      <c r="J186" s="49"/>
      <c r="K186" s="49"/>
      <c r="L186" s="49"/>
      <c r="M186" s="49"/>
      <c r="N186" s="50"/>
    </row>
    <row r="187" spans="2:14" x14ac:dyDescent="0.25">
      <c r="B187" s="622"/>
      <c r="C187" s="145" t="s">
        <v>34</v>
      </c>
      <c r="D187" s="146"/>
      <c r="E187" s="573"/>
      <c r="F187" s="110"/>
      <c r="G187" s="165">
        <f t="shared" si="33"/>
        <v>0</v>
      </c>
      <c r="H187" s="49"/>
      <c r="I187" s="49"/>
      <c r="J187" s="49"/>
      <c r="K187" s="49"/>
      <c r="L187" s="49"/>
      <c r="M187" s="49"/>
      <c r="N187" s="50"/>
    </row>
    <row r="188" spans="2:14" ht="15" customHeight="1" x14ac:dyDescent="0.25">
      <c r="B188" s="635" t="s">
        <v>236</v>
      </c>
      <c r="C188" s="636"/>
      <c r="D188" s="147"/>
      <c r="E188" s="109" t="s">
        <v>194</v>
      </c>
      <c r="F188" s="110"/>
      <c r="G188" s="178">
        <f t="shared" si="33"/>
        <v>0</v>
      </c>
      <c r="H188" s="49"/>
      <c r="I188" s="49"/>
      <c r="J188" s="49"/>
      <c r="K188" s="49"/>
      <c r="L188" s="49"/>
      <c r="M188" s="49"/>
      <c r="N188" s="50"/>
    </row>
    <row r="189" spans="2:14" ht="15" customHeight="1" x14ac:dyDescent="0.25">
      <c r="B189" s="626" t="s">
        <v>237</v>
      </c>
      <c r="C189" s="627"/>
      <c r="D189" s="148"/>
      <c r="E189" s="109" t="s">
        <v>195</v>
      </c>
      <c r="F189" s="110"/>
      <c r="G189" s="178">
        <f t="shared" si="33"/>
        <v>0</v>
      </c>
      <c r="H189" s="49"/>
      <c r="I189" s="49"/>
      <c r="J189" s="49"/>
      <c r="K189" s="49"/>
      <c r="L189" s="49"/>
      <c r="M189" s="49"/>
      <c r="N189" s="50"/>
    </row>
    <row r="190" spans="2:14" ht="26.25" x14ac:dyDescent="0.25">
      <c r="B190" s="626" t="s">
        <v>238</v>
      </c>
      <c r="C190" s="627"/>
      <c r="D190" s="148"/>
      <c r="E190" s="125" t="s">
        <v>196</v>
      </c>
      <c r="F190" s="110"/>
      <c r="G190" s="178">
        <f t="shared" si="33"/>
        <v>0</v>
      </c>
      <c r="H190" s="49"/>
      <c r="I190" s="49"/>
      <c r="J190" s="49"/>
      <c r="K190" s="49"/>
      <c r="L190" s="49"/>
      <c r="M190" s="49"/>
      <c r="N190" s="50"/>
    </row>
    <row r="191" spans="2:14" ht="15" customHeight="1" x14ac:dyDescent="0.25">
      <c r="B191" s="635" t="s">
        <v>239</v>
      </c>
      <c r="C191" s="636"/>
      <c r="D191" s="147"/>
      <c r="E191" s="109" t="s">
        <v>197</v>
      </c>
      <c r="F191" s="110"/>
      <c r="G191" s="178">
        <f t="shared" si="33"/>
        <v>0</v>
      </c>
      <c r="H191" s="49"/>
      <c r="I191" s="49"/>
      <c r="J191" s="49"/>
      <c r="K191" s="49"/>
      <c r="L191" s="49"/>
      <c r="M191" s="49"/>
      <c r="N191" s="50"/>
    </row>
    <row r="192" spans="2:14" ht="15" customHeight="1" x14ac:dyDescent="0.25">
      <c r="B192" s="626" t="s">
        <v>240</v>
      </c>
      <c r="C192" s="627"/>
      <c r="D192" s="148"/>
      <c r="E192" s="109" t="s">
        <v>198</v>
      </c>
      <c r="F192" s="110"/>
      <c r="G192" s="178">
        <f t="shared" si="33"/>
        <v>0</v>
      </c>
      <c r="H192" s="49"/>
      <c r="I192" s="49"/>
      <c r="J192" s="49"/>
      <c r="K192" s="49"/>
      <c r="L192" s="49"/>
      <c r="M192" s="49"/>
      <c r="N192" s="50"/>
    </row>
    <row r="193" spans="2:14" ht="15" customHeight="1" x14ac:dyDescent="0.25">
      <c r="B193" s="611" t="s">
        <v>241</v>
      </c>
      <c r="C193" s="612"/>
      <c r="D193" s="149"/>
      <c r="E193" s="109" t="s">
        <v>199</v>
      </c>
      <c r="F193" s="110"/>
      <c r="G193" s="178">
        <f t="shared" si="33"/>
        <v>0</v>
      </c>
      <c r="H193" s="49"/>
      <c r="I193" s="49"/>
      <c r="J193" s="49"/>
      <c r="K193" s="49"/>
      <c r="L193" s="49"/>
      <c r="M193" s="49"/>
      <c r="N193" s="50"/>
    </row>
    <row r="194" spans="2:14" ht="15" customHeight="1" x14ac:dyDescent="0.25">
      <c r="B194" s="635" t="s">
        <v>242</v>
      </c>
      <c r="C194" s="636"/>
      <c r="D194" s="147"/>
      <c r="E194" s="109" t="s">
        <v>200</v>
      </c>
      <c r="F194" s="110"/>
      <c r="G194" s="178">
        <f>SUM(G195:G200)</f>
        <v>40000</v>
      </c>
      <c r="H194" s="179">
        <f t="shared" ref="H194:N194" si="34">SUM(H195:H200)</f>
        <v>23163.723330276334</v>
      </c>
      <c r="I194" s="179">
        <f t="shared" si="34"/>
        <v>4568.9756454425678</v>
      </c>
      <c r="J194" s="179">
        <f t="shared" si="34"/>
        <v>5599.3309116456367</v>
      </c>
      <c r="K194" s="179">
        <f t="shared" si="34"/>
        <v>2363.8111753747239</v>
      </c>
      <c r="L194" s="179">
        <f t="shared" si="34"/>
        <v>0</v>
      </c>
      <c r="M194" s="179">
        <f t="shared" si="34"/>
        <v>3101.119068171874</v>
      </c>
      <c r="N194" s="180">
        <f t="shared" si="34"/>
        <v>1203.0398690888655</v>
      </c>
    </row>
    <row r="195" spans="2:14" ht="15" customHeight="1" x14ac:dyDescent="0.25">
      <c r="B195" s="632" t="s">
        <v>15</v>
      </c>
      <c r="C195" s="116" t="s">
        <v>134</v>
      </c>
      <c r="D195" s="141"/>
      <c r="E195" s="571" t="s">
        <v>200</v>
      </c>
      <c r="F195" s="110" t="s">
        <v>877</v>
      </c>
      <c r="G195" s="165">
        <f t="shared" ref="G195:G200" si="35">SUM(H195:N195)</f>
        <v>40000</v>
      </c>
      <c r="H195" s="49">
        <v>23163.723330276334</v>
      </c>
      <c r="I195" s="49">
        <v>4568.9756454425678</v>
      </c>
      <c r="J195" s="49">
        <v>5599.3309116456367</v>
      </c>
      <c r="K195" s="49">
        <v>2363.8111753747239</v>
      </c>
      <c r="L195" s="49">
        <v>0</v>
      </c>
      <c r="M195" s="49">
        <v>3101.119068171874</v>
      </c>
      <c r="N195" s="50">
        <v>1203.0398690888655</v>
      </c>
    </row>
    <row r="196" spans="2:14" ht="25.5" customHeight="1" x14ac:dyDescent="0.25">
      <c r="B196" s="633"/>
      <c r="C196" s="116" t="s">
        <v>135</v>
      </c>
      <c r="D196" s="141"/>
      <c r="E196" s="572"/>
      <c r="F196" s="110" t="s">
        <v>878</v>
      </c>
      <c r="G196" s="165">
        <f t="shared" si="35"/>
        <v>0</v>
      </c>
      <c r="H196" s="49"/>
      <c r="I196" s="49"/>
      <c r="J196" s="49"/>
      <c r="K196" s="49"/>
      <c r="L196" s="49"/>
      <c r="M196" s="49"/>
      <c r="N196" s="50"/>
    </row>
    <row r="197" spans="2:14" ht="15" customHeight="1" x14ac:dyDescent="0.25">
      <c r="B197" s="633"/>
      <c r="C197" s="116" t="s">
        <v>136</v>
      </c>
      <c r="D197" s="141"/>
      <c r="E197" s="572"/>
      <c r="F197" s="110" t="s">
        <v>879</v>
      </c>
      <c r="G197" s="165">
        <f t="shared" si="35"/>
        <v>0</v>
      </c>
      <c r="H197" s="49"/>
      <c r="I197" s="49"/>
      <c r="J197" s="49"/>
      <c r="K197" s="49"/>
      <c r="L197" s="49"/>
      <c r="M197" s="49"/>
      <c r="N197" s="50"/>
    </row>
    <row r="198" spans="2:14" x14ac:dyDescent="0.25">
      <c r="B198" s="633"/>
      <c r="C198" s="116" t="s">
        <v>137</v>
      </c>
      <c r="D198" s="141"/>
      <c r="E198" s="572"/>
      <c r="F198" s="110" t="s">
        <v>880</v>
      </c>
      <c r="G198" s="165">
        <f t="shared" si="35"/>
        <v>0</v>
      </c>
      <c r="H198" s="49"/>
      <c r="I198" s="49"/>
      <c r="J198" s="49"/>
      <c r="K198" s="49"/>
      <c r="L198" s="49"/>
      <c r="M198" s="49"/>
      <c r="N198" s="50"/>
    </row>
    <row r="199" spans="2:14" ht="15" customHeight="1" x14ac:dyDescent="0.25">
      <c r="B199" s="633"/>
      <c r="C199" s="116" t="s">
        <v>384</v>
      </c>
      <c r="D199" s="141"/>
      <c r="E199" s="572"/>
      <c r="F199" s="110" t="s">
        <v>881</v>
      </c>
      <c r="G199" s="165">
        <f t="shared" si="35"/>
        <v>0</v>
      </c>
      <c r="H199" s="49"/>
      <c r="I199" s="49"/>
      <c r="J199" s="49"/>
      <c r="K199" s="49"/>
      <c r="L199" s="49"/>
      <c r="M199" s="49"/>
      <c r="N199" s="50"/>
    </row>
    <row r="200" spans="2:14" ht="15" customHeight="1" x14ac:dyDescent="0.25">
      <c r="B200" s="634"/>
      <c r="C200" s="117" t="s">
        <v>23</v>
      </c>
      <c r="D200" s="142"/>
      <c r="E200" s="573"/>
      <c r="F200" s="110"/>
      <c r="G200" s="165">
        <f t="shared" si="35"/>
        <v>0</v>
      </c>
      <c r="H200" s="49"/>
      <c r="I200" s="49"/>
      <c r="J200" s="49"/>
      <c r="K200" s="49"/>
      <c r="L200" s="49"/>
      <c r="M200" s="49"/>
      <c r="N200" s="50"/>
    </row>
    <row r="201" spans="2:14" ht="15" customHeight="1" x14ac:dyDescent="0.25">
      <c r="B201" s="611" t="s">
        <v>243</v>
      </c>
      <c r="C201" s="612"/>
      <c r="D201" s="149"/>
      <c r="E201" s="109" t="s">
        <v>201</v>
      </c>
      <c r="F201" s="110"/>
      <c r="G201" s="178">
        <f>SUM(G202:G204)</f>
        <v>83999.999999999985</v>
      </c>
      <c r="H201" s="179">
        <f t="shared" ref="H201:N201" si="36">SUM(H202:H204)</f>
        <v>25628.146909384221</v>
      </c>
      <c r="I201" s="179">
        <f t="shared" si="36"/>
        <v>8943.8405886501714</v>
      </c>
      <c r="J201" s="179">
        <f t="shared" si="36"/>
        <v>9398.5584069143933</v>
      </c>
      <c r="K201" s="179">
        <f t="shared" si="36"/>
        <v>2608.813624669689</v>
      </c>
      <c r="L201" s="179">
        <f t="shared" si="36"/>
        <v>32700.755888780634</v>
      </c>
      <c r="M201" s="179">
        <f t="shared" si="36"/>
        <v>3400.6467439811136</v>
      </c>
      <c r="N201" s="180">
        <f t="shared" si="36"/>
        <v>1319.2378376197753</v>
      </c>
    </row>
    <row r="202" spans="2:14" ht="15" customHeight="1" x14ac:dyDescent="0.25">
      <c r="B202" s="632" t="s">
        <v>15</v>
      </c>
      <c r="C202" s="118" t="s">
        <v>138</v>
      </c>
      <c r="D202" s="144"/>
      <c r="E202" s="571" t="s">
        <v>201</v>
      </c>
      <c r="F202" s="110" t="s">
        <v>282</v>
      </c>
      <c r="G202" s="165">
        <f>SUM(H202:N202)</f>
        <v>0</v>
      </c>
      <c r="H202" s="49"/>
      <c r="I202" s="49"/>
      <c r="J202" s="49"/>
      <c r="K202" s="49"/>
      <c r="L202" s="49"/>
      <c r="M202" s="49"/>
      <c r="N202" s="50"/>
    </row>
    <row r="203" spans="2:14" ht="15" customHeight="1" x14ac:dyDescent="0.25">
      <c r="B203" s="633"/>
      <c r="C203" s="116" t="s">
        <v>380</v>
      </c>
      <c r="D203" s="141"/>
      <c r="E203" s="572"/>
      <c r="F203" s="110" t="s">
        <v>285</v>
      </c>
      <c r="G203" s="165">
        <f>SUM(H203:N203)</f>
        <v>0</v>
      </c>
      <c r="H203" s="49"/>
      <c r="I203" s="49"/>
      <c r="J203" s="49"/>
      <c r="K203" s="49"/>
      <c r="L203" s="49"/>
      <c r="M203" s="49"/>
      <c r="N203" s="50"/>
    </row>
    <row r="204" spans="2:14" x14ac:dyDescent="0.25">
      <c r="B204" s="634"/>
      <c r="C204" s="145" t="s">
        <v>34</v>
      </c>
      <c r="D204" s="146"/>
      <c r="E204" s="573"/>
      <c r="F204" s="110"/>
      <c r="G204" s="165">
        <f>SUM(H204:N204)</f>
        <v>83999.999999999985</v>
      </c>
      <c r="H204" s="49">
        <v>25628.146909384221</v>
      </c>
      <c r="I204" s="49">
        <v>8943.8405886501714</v>
      </c>
      <c r="J204" s="49">
        <v>9398.5584069143933</v>
      </c>
      <c r="K204" s="49">
        <v>2608.813624669689</v>
      </c>
      <c r="L204" s="49">
        <v>32700.755888780634</v>
      </c>
      <c r="M204" s="49">
        <v>3400.6467439811136</v>
      </c>
      <c r="N204" s="50">
        <v>1319.2378376197753</v>
      </c>
    </row>
    <row r="205" spans="2:14" ht="15" customHeight="1" x14ac:dyDescent="0.25">
      <c r="B205" s="609" t="s">
        <v>24</v>
      </c>
      <c r="C205" s="610"/>
      <c r="D205" s="182"/>
      <c r="E205" s="183"/>
      <c r="F205" s="184"/>
      <c r="G205" s="185">
        <f>SUM(G206:G208)</f>
        <v>100000</v>
      </c>
      <c r="H205" s="186">
        <f t="shared" ref="H205:N205" si="37">SUM(H206:H208)</f>
        <v>57909.308325690836</v>
      </c>
      <c r="I205" s="186">
        <f>SUM(I206:I208)</f>
        <v>11422.439113606419</v>
      </c>
      <c r="J205" s="186">
        <f>SUM(J206:J208)</f>
        <v>13998.327279114092</v>
      </c>
      <c r="K205" s="186">
        <f t="shared" si="37"/>
        <v>5909.5279384368105</v>
      </c>
      <c r="L205" s="186">
        <f t="shared" si="37"/>
        <v>0</v>
      </c>
      <c r="M205" s="186">
        <f t="shared" si="37"/>
        <v>7752.7976704296852</v>
      </c>
      <c r="N205" s="187">
        <f t="shared" si="37"/>
        <v>3007.5996727221636</v>
      </c>
    </row>
    <row r="206" spans="2:14" ht="15" customHeight="1" x14ac:dyDescent="0.25">
      <c r="B206" s="635" t="s">
        <v>244</v>
      </c>
      <c r="C206" s="651"/>
      <c r="D206" s="150"/>
      <c r="E206" s="109" t="s">
        <v>202</v>
      </c>
      <c r="F206" s="110"/>
      <c r="G206" s="178">
        <f>SUM(H206:N206)</f>
        <v>0</v>
      </c>
      <c r="H206" s="49"/>
      <c r="I206" s="49"/>
      <c r="J206" s="49"/>
      <c r="K206" s="49"/>
      <c r="L206" s="49"/>
      <c r="M206" s="49"/>
      <c r="N206" s="50"/>
    </row>
    <row r="207" spans="2:14" x14ac:dyDescent="0.25">
      <c r="B207" s="626" t="s">
        <v>225</v>
      </c>
      <c r="C207" s="627"/>
      <c r="D207" s="148"/>
      <c r="E207" s="109" t="s">
        <v>203</v>
      </c>
      <c r="F207" s="110"/>
      <c r="G207" s="178">
        <f>SUM(H207:N207)</f>
        <v>100000</v>
      </c>
      <c r="H207" s="49">
        <v>57909.308325690836</v>
      </c>
      <c r="I207" s="49">
        <v>11422.439113606419</v>
      </c>
      <c r="J207" s="49">
        <v>13998.327279114092</v>
      </c>
      <c r="K207" s="49">
        <v>5909.5279384368105</v>
      </c>
      <c r="L207" s="49">
        <v>0</v>
      </c>
      <c r="M207" s="49">
        <v>7752.7976704296852</v>
      </c>
      <c r="N207" s="50">
        <v>3007.5996727221636</v>
      </c>
    </row>
    <row r="208" spans="2:14" ht="26.25" customHeight="1" x14ac:dyDescent="0.25">
      <c r="B208" s="626" t="s">
        <v>245</v>
      </c>
      <c r="C208" s="627"/>
      <c r="D208" s="148"/>
      <c r="E208" s="125" t="s">
        <v>204</v>
      </c>
      <c r="F208" s="110"/>
      <c r="G208" s="178">
        <f>SUM(H208:N208)</f>
        <v>0</v>
      </c>
      <c r="H208" s="49"/>
      <c r="I208" s="49"/>
      <c r="J208" s="49"/>
      <c r="K208" s="49"/>
      <c r="L208" s="49"/>
      <c r="M208" s="49"/>
      <c r="N208" s="50"/>
    </row>
    <row r="209" spans="2:14" ht="15" customHeight="1" x14ac:dyDescent="0.25">
      <c r="B209" s="628" t="s">
        <v>25</v>
      </c>
      <c r="C209" s="629"/>
      <c r="D209" s="208"/>
      <c r="E209" s="183"/>
      <c r="F209" s="184"/>
      <c r="G209" s="185">
        <f>G210</f>
        <v>54843000</v>
      </c>
      <c r="H209" s="186">
        <f t="shared" ref="H209:N209" si="38">H210</f>
        <v>19827103.278408028</v>
      </c>
      <c r="I209" s="186">
        <f t="shared" si="38"/>
        <v>6117832.9228553828</v>
      </c>
      <c r="J209" s="186">
        <f t="shared" si="38"/>
        <v>14127980.991212694</v>
      </c>
      <c r="K209" s="186">
        <f t="shared" si="38"/>
        <v>3984042.2099144668</v>
      </c>
      <c r="L209" s="186">
        <f t="shared" si="38"/>
        <v>3453736.2690001652</v>
      </c>
      <c r="M209" s="186">
        <f t="shared" si="38"/>
        <v>6292723.5626336653</v>
      </c>
      <c r="N209" s="187">
        <f t="shared" si="38"/>
        <v>1039580.765975603</v>
      </c>
    </row>
    <row r="210" spans="2:14" ht="15" customHeight="1" x14ac:dyDescent="0.25">
      <c r="B210" s="626" t="s">
        <v>246</v>
      </c>
      <c r="C210" s="627"/>
      <c r="D210" s="148"/>
      <c r="E210" s="109" t="s">
        <v>205</v>
      </c>
      <c r="F210" s="110"/>
      <c r="G210" s="178">
        <f t="shared" ref="G210:N210" si="39">G211+G220+G241+G242</f>
        <v>54843000</v>
      </c>
      <c r="H210" s="179">
        <f t="shared" si="39"/>
        <v>19827103.278408028</v>
      </c>
      <c r="I210" s="179">
        <f t="shared" si="39"/>
        <v>6117832.9228553828</v>
      </c>
      <c r="J210" s="179">
        <f t="shared" si="39"/>
        <v>14127980.991212694</v>
      </c>
      <c r="K210" s="179">
        <f t="shared" si="39"/>
        <v>3984042.2099144668</v>
      </c>
      <c r="L210" s="179">
        <f t="shared" si="39"/>
        <v>3453736.2690001652</v>
      </c>
      <c r="M210" s="179">
        <f t="shared" si="39"/>
        <v>6292723.5626336653</v>
      </c>
      <c r="N210" s="180">
        <f t="shared" si="39"/>
        <v>1039580.765975603</v>
      </c>
    </row>
    <row r="211" spans="2:14" ht="26.25" customHeight="1" x14ac:dyDescent="0.25">
      <c r="B211" s="151" t="s">
        <v>258</v>
      </c>
      <c r="C211" s="152" t="s">
        <v>26</v>
      </c>
      <c r="D211" s="153"/>
      <c r="E211" s="641">
        <v>672</v>
      </c>
      <c r="F211" s="209" t="s">
        <v>343</v>
      </c>
      <c r="G211" s="178">
        <f t="shared" ref="G211:N211" si="40">SUM(G212:G219)</f>
        <v>0</v>
      </c>
      <c r="H211" s="179">
        <f t="shared" si="40"/>
        <v>0</v>
      </c>
      <c r="I211" s="179">
        <f>SUM(I213:I219)</f>
        <v>0</v>
      </c>
      <c r="J211" s="179">
        <f t="shared" si="40"/>
        <v>0</v>
      </c>
      <c r="K211" s="179">
        <f t="shared" si="40"/>
        <v>0</v>
      </c>
      <c r="L211" s="179">
        <f t="shared" si="40"/>
        <v>0</v>
      </c>
      <c r="M211" s="179">
        <f t="shared" si="40"/>
        <v>0</v>
      </c>
      <c r="N211" s="180">
        <f t="shared" si="40"/>
        <v>0</v>
      </c>
    </row>
    <row r="212" spans="2:14" ht="15" customHeight="1" x14ac:dyDescent="0.25">
      <c r="B212" s="154" t="s">
        <v>15</v>
      </c>
      <c r="C212" s="155" t="s">
        <v>379</v>
      </c>
      <c r="D212" s="147" t="s">
        <v>377</v>
      </c>
      <c r="E212" s="642"/>
      <c r="F212" s="110"/>
      <c r="G212" s="165">
        <f t="shared" ref="G212:G219" si="41">SUM(H212:N212)</f>
        <v>0</v>
      </c>
      <c r="H212" s="49"/>
      <c r="I212" s="71"/>
      <c r="J212" s="49"/>
      <c r="K212" s="49"/>
      <c r="L212" s="49"/>
      <c r="M212" s="49"/>
      <c r="N212" s="50"/>
    </row>
    <row r="213" spans="2:14" ht="15" customHeight="1" x14ac:dyDescent="0.25">
      <c r="B213" s="154"/>
      <c r="C213" s="155" t="s">
        <v>28</v>
      </c>
      <c r="D213" s="156"/>
      <c r="E213" s="642"/>
      <c r="F213" s="110"/>
      <c r="G213" s="165">
        <f t="shared" si="41"/>
        <v>0</v>
      </c>
      <c r="H213" s="49"/>
      <c r="I213" s="71"/>
      <c r="J213" s="49"/>
      <c r="K213" s="49"/>
      <c r="L213" s="49"/>
      <c r="M213" s="49"/>
      <c r="N213" s="50"/>
    </row>
    <row r="214" spans="2:14" ht="25.5" customHeight="1" x14ac:dyDescent="0.25">
      <c r="B214" s="154"/>
      <c r="C214" s="155" t="s">
        <v>29</v>
      </c>
      <c r="D214" s="147" t="s">
        <v>378</v>
      </c>
      <c r="E214" s="642"/>
      <c r="F214" s="110"/>
      <c r="G214" s="165">
        <f t="shared" si="41"/>
        <v>0</v>
      </c>
      <c r="H214" s="49"/>
      <c r="I214" s="71"/>
      <c r="J214" s="49"/>
      <c r="K214" s="49"/>
      <c r="L214" s="49"/>
      <c r="M214" s="49"/>
      <c r="N214" s="50"/>
    </row>
    <row r="215" spans="2:14" ht="15" customHeight="1" x14ac:dyDescent="0.25">
      <c r="B215" s="154"/>
      <c r="C215" s="155" t="s">
        <v>30</v>
      </c>
      <c r="D215" s="156"/>
      <c r="E215" s="642"/>
      <c r="F215" s="110"/>
      <c r="G215" s="165">
        <f t="shared" si="41"/>
        <v>0</v>
      </c>
      <c r="H215" s="49"/>
      <c r="I215" s="71"/>
      <c r="J215" s="49"/>
      <c r="K215" s="49"/>
      <c r="L215" s="49"/>
      <c r="M215" s="49"/>
      <c r="N215" s="50"/>
    </row>
    <row r="216" spans="2:14" ht="15" customHeight="1" x14ac:dyDescent="0.25">
      <c r="B216" s="154"/>
      <c r="C216" s="155" t="s">
        <v>31</v>
      </c>
      <c r="D216" s="156"/>
      <c r="E216" s="642"/>
      <c r="F216" s="110"/>
      <c r="G216" s="165">
        <f t="shared" si="41"/>
        <v>0</v>
      </c>
      <c r="H216" s="49"/>
      <c r="I216" s="71"/>
      <c r="J216" s="49"/>
      <c r="K216" s="49"/>
      <c r="L216" s="49"/>
      <c r="M216" s="49"/>
      <c r="N216" s="50"/>
    </row>
    <row r="217" spans="2:14" ht="15" customHeight="1" x14ac:dyDescent="0.25">
      <c r="B217" s="154"/>
      <c r="C217" s="155" t="s">
        <v>32</v>
      </c>
      <c r="D217" s="156"/>
      <c r="E217" s="642"/>
      <c r="F217" s="110"/>
      <c r="G217" s="165">
        <f t="shared" si="41"/>
        <v>0</v>
      </c>
      <c r="H217" s="49"/>
      <c r="I217" s="71"/>
      <c r="J217" s="49"/>
      <c r="K217" s="49"/>
      <c r="L217" s="49"/>
      <c r="M217" s="49"/>
      <c r="N217" s="50"/>
    </row>
    <row r="218" spans="2:14" x14ac:dyDescent="0.25">
      <c r="B218" s="154"/>
      <c r="C218" s="130" t="s">
        <v>33</v>
      </c>
      <c r="D218" s="157"/>
      <c r="E218" s="642"/>
      <c r="F218" s="110"/>
      <c r="G218" s="165">
        <f t="shared" si="41"/>
        <v>0</v>
      </c>
      <c r="H218" s="49"/>
      <c r="I218" s="70"/>
      <c r="J218" s="49"/>
      <c r="K218" s="49"/>
      <c r="L218" s="49"/>
      <c r="M218" s="49"/>
      <c r="N218" s="50"/>
    </row>
    <row r="219" spans="2:14" x14ac:dyDescent="0.25">
      <c r="B219" s="154"/>
      <c r="C219" s="130" t="s">
        <v>34</v>
      </c>
      <c r="D219" s="157"/>
      <c r="E219" s="642"/>
      <c r="F219" s="110"/>
      <c r="G219" s="165">
        <f t="shared" si="41"/>
        <v>0</v>
      </c>
      <c r="H219" s="49"/>
      <c r="I219" s="49"/>
      <c r="J219" s="49"/>
      <c r="K219" s="49"/>
      <c r="L219" s="49"/>
      <c r="M219" s="49"/>
      <c r="N219" s="50"/>
    </row>
    <row r="220" spans="2:14" ht="15" customHeight="1" x14ac:dyDescent="0.25">
      <c r="B220" s="151" t="s">
        <v>259</v>
      </c>
      <c r="C220" s="158" t="s">
        <v>247</v>
      </c>
      <c r="D220" s="153"/>
      <c r="E220" s="642"/>
      <c r="F220" s="110" t="s">
        <v>344</v>
      </c>
      <c r="G220" s="178">
        <f>SUM(G221:G240)</f>
        <v>52190000</v>
      </c>
      <c r="H220" s="179">
        <f t="shared" ref="H220:M220" si="42">SUM(H221:H240)</f>
        <v>18194661.825140782</v>
      </c>
      <c r="I220" s="179">
        <f t="shared" si="42"/>
        <v>5886934.3130728398</v>
      </c>
      <c r="J220" s="179">
        <f t="shared" si="42"/>
        <v>13831704.606781842</v>
      </c>
      <c r="K220" s="179">
        <f t="shared" si="42"/>
        <v>3848253.8903727746</v>
      </c>
      <c r="L220" s="179">
        <f t="shared" si="42"/>
        <v>3453736.2690001652</v>
      </c>
      <c r="M220" s="179">
        <f t="shared" si="42"/>
        <v>6024027.2817176385</v>
      </c>
      <c r="N220" s="180">
        <f>SUM(N221:N240)</f>
        <v>950681.81391396257</v>
      </c>
    </row>
    <row r="221" spans="2:14" ht="15" customHeight="1" x14ac:dyDescent="0.25">
      <c r="B221" s="154" t="s">
        <v>15</v>
      </c>
      <c r="C221" s="155" t="s">
        <v>360</v>
      </c>
      <c r="D221" s="147" t="s">
        <v>348</v>
      </c>
      <c r="E221" s="642"/>
      <c r="F221" s="110"/>
      <c r="G221" s="165">
        <f t="shared" ref="G221:G242" si="43">SUM(H221:N221)</f>
        <v>8913000</v>
      </c>
      <c r="H221" s="49"/>
      <c r="I221" s="49"/>
      <c r="J221" s="49">
        <v>7645893</v>
      </c>
      <c r="K221" s="49">
        <f>8913000-L221-J221</f>
        <v>816394</v>
      </c>
      <c r="L221" s="49">
        <v>450713</v>
      </c>
      <c r="M221" s="49"/>
      <c r="N221" s="50"/>
    </row>
    <row r="222" spans="2:14" ht="15" customHeight="1" x14ac:dyDescent="0.25">
      <c r="B222" s="154"/>
      <c r="C222" s="155" t="s">
        <v>361</v>
      </c>
      <c r="D222" s="147" t="s">
        <v>349</v>
      </c>
      <c r="E222" s="642"/>
      <c r="F222" s="110"/>
      <c r="G222" s="165">
        <f t="shared" si="43"/>
        <v>0</v>
      </c>
      <c r="H222" s="49"/>
      <c r="I222" s="49"/>
      <c r="J222" s="49"/>
      <c r="K222" s="49"/>
      <c r="L222" s="49"/>
      <c r="M222" s="49"/>
      <c r="N222" s="50"/>
    </row>
    <row r="223" spans="2:14" ht="15" customHeight="1" x14ac:dyDescent="0.25">
      <c r="B223" s="154"/>
      <c r="C223" s="155" t="s">
        <v>362</v>
      </c>
      <c r="D223" s="147" t="s">
        <v>350</v>
      </c>
      <c r="E223" s="642"/>
      <c r="F223" s="110"/>
      <c r="G223" s="165">
        <f t="shared" si="43"/>
        <v>0</v>
      </c>
      <c r="H223" s="49"/>
      <c r="I223" s="49"/>
      <c r="J223" s="49"/>
      <c r="K223" s="49"/>
      <c r="L223" s="49"/>
      <c r="M223" s="49"/>
      <c r="N223" s="50"/>
    </row>
    <row r="224" spans="2:14" ht="15" customHeight="1" x14ac:dyDescent="0.25">
      <c r="B224" s="154"/>
      <c r="C224" s="155" t="s">
        <v>363</v>
      </c>
      <c r="D224" s="147" t="s">
        <v>351</v>
      </c>
      <c r="E224" s="642"/>
      <c r="F224" s="110"/>
      <c r="G224" s="165">
        <f t="shared" si="43"/>
        <v>12396000</v>
      </c>
      <c r="H224" s="49">
        <v>5942818.2517715096</v>
      </c>
      <c r="I224" s="49">
        <v>1142675.2587560632</v>
      </c>
      <c r="J224" s="49">
        <v>1688128.8157546958</v>
      </c>
      <c r="K224" s="49">
        <v>664981.96282346337</v>
      </c>
      <c r="L224" s="49">
        <v>0</v>
      </c>
      <c r="M224" s="49">
        <v>2663745.2637696508</v>
      </c>
      <c r="N224" s="50">
        <v>293650.44712461636</v>
      </c>
    </row>
    <row r="225" spans="2:14" ht="15" customHeight="1" x14ac:dyDescent="0.25">
      <c r="B225" s="154"/>
      <c r="C225" s="155" t="s">
        <v>364</v>
      </c>
      <c r="D225" s="147" t="s">
        <v>352</v>
      </c>
      <c r="E225" s="642"/>
      <c r="F225" s="110"/>
      <c r="G225" s="165">
        <f t="shared" ref="G225:G237" si="44">SUM(H225:N225)</f>
        <v>0</v>
      </c>
      <c r="H225" s="49"/>
      <c r="I225" s="49"/>
      <c r="J225" s="49"/>
      <c r="K225" s="49"/>
      <c r="L225" s="49"/>
      <c r="M225" s="49"/>
      <c r="N225" s="50"/>
    </row>
    <row r="226" spans="2:14" ht="15" customHeight="1" x14ac:dyDescent="0.25">
      <c r="B226" s="154"/>
      <c r="C226" s="155" t="s">
        <v>365</v>
      </c>
      <c r="D226" s="147" t="s">
        <v>353</v>
      </c>
      <c r="E226" s="642"/>
      <c r="F226" s="110"/>
      <c r="G226" s="165">
        <f t="shared" si="44"/>
        <v>0</v>
      </c>
      <c r="H226" s="49"/>
      <c r="I226" s="49"/>
      <c r="J226" s="49"/>
      <c r="K226" s="49"/>
      <c r="L226" s="49"/>
      <c r="M226" s="49"/>
      <c r="N226" s="50"/>
    </row>
    <row r="227" spans="2:14" ht="15" customHeight="1" x14ac:dyDescent="0.25">
      <c r="B227" s="154"/>
      <c r="C227" s="155" t="s">
        <v>366</v>
      </c>
      <c r="D227" s="147" t="s">
        <v>354</v>
      </c>
      <c r="E227" s="642"/>
      <c r="F227" s="110"/>
      <c r="G227" s="165">
        <f t="shared" si="44"/>
        <v>0</v>
      </c>
      <c r="H227" s="49"/>
      <c r="I227" s="49"/>
      <c r="J227" s="49"/>
      <c r="K227" s="49"/>
      <c r="L227" s="49"/>
      <c r="M227" s="49"/>
      <c r="N227" s="50"/>
    </row>
    <row r="228" spans="2:14" ht="26.25" customHeight="1" x14ac:dyDescent="0.25">
      <c r="B228" s="154"/>
      <c r="C228" s="155" t="s">
        <v>367</v>
      </c>
      <c r="D228" s="147" t="s">
        <v>355</v>
      </c>
      <c r="E228" s="642"/>
      <c r="F228" s="110"/>
      <c r="G228" s="165">
        <f t="shared" si="44"/>
        <v>0</v>
      </c>
      <c r="H228" s="49"/>
      <c r="I228" s="49"/>
      <c r="J228" s="49"/>
      <c r="K228" s="49"/>
      <c r="L228" s="49"/>
      <c r="M228" s="49"/>
      <c r="N228" s="50"/>
    </row>
    <row r="229" spans="2:14" ht="26.25" customHeight="1" x14ac:dyDescent="0.25">
      <c r="B229" s="154"/>
      <c r="C229" s="155" t="s">
        <v>368</v>
      </c>
      <c r="D229" s="147" t="s">
        <v>356</v>
      </c>
      <c r="E229" s="642"/>
      <c r="F229" s="110"/>
      <c r="G229" s="165">
        <f t="shared" si="44"/>
        <v>0</v>
      </c>
      <c r="H229" s="49"/>
      <c r="I229" s="49"/>
      <c r="J229" s="49"/>
      <c r="K229" s="49"/>
      <c r="L229" s="49"/>
      <c r="M229" s="49"/>
      <c r="N229" s="50"/>
    </row>
    <row r="230" spans="2:14" ht="15" customHeight="1" x14ac:dyDescent="0.25">
      <c r="B230" s="154"/>
      <c r="C230" s="155" t="s">
        <v>369</v>
      </c>
      <c r="D230" s="147" t="s">
        <v>357</v>
      </c>
      <c r="E230" s="642"/>
      <c r="F230" s="110"/>
      <c r="G230" s="165">
        <f t="shared" si="44"/>
        <v>0</v>
      </c>
      <c r="H230" s="49"/>
      <c r="I230" s="49"/>
      <c r="J230" s="49"/>
      <c r="K230" s="49"/>
      <c r="L230" s="49"/>
      <c r="M230" s="49"/>
      <c r="N230" s="50"/>
    </row>
    <row r="231" spans="2:14" ht="15" customHeight="1" x14ac:dyDescent="0.25">
      <c r="B231" s="154"/>
      <c r="C231" s="155" t="s">
        <v>370</v>
      </c>
      <c r="D231" s="147" t="s">
        <v>358</v>
      </c>
      <c r="E231" s="642"/>
      <c r="F231" s="110"/>
      <c r="G231" s="165">
        <f t="shared" si="44"/>
        <v>0</v>
      </c>
      <c r="H231" s="49"/>
      <c r="I231" s="49"/>
      <c r="J231" s="49"/>
      <c r="K231" s="49"/>
      <c r="L231" s="49"/>
      <c r="M231" s="49"/>
      <c r="N231" s="50"/>
    </row>
    <row r="232" spans="2:14" x14ac:dyDescent="0.25">
      <c r="B232" s="154"/>
      <c r="C232" s="155" t="s">
        <v>410</v>
      </c>
      <c r="D232" s="147" t="s">
        <v>407</v>
      </c>
      <c r="E232" s="642"/>
      <c r="F232" s="110"/>
      <c r="G232" s="165">
        <f t="shared" ref="G232" si="45">SUM(H232:N232)</f>
        <v>0</v>
      </c>
      <c r="H232" s="49"/>
      <c r="I232" s="49"/>
      <c r="J232" s="49"/>
      <c r="K232" s="49"/>
      <c r="L232" s="49"/>
      <c r="M232" s="49"/>
      <c r="N232" s="50"/>
    </row>
    <row r="233" spans="2:14" x14ac:dyDescent="0.25">
      <c r="B233" s="154"/>
      <c r="C233" s="155" t="s">
        <v>411</v>
      </c>
      <c r="D233" s="147" t="s">
        <v>408</v>
      </c>
      <c r="E233" s="642"/>
      <c r="F233" s="110"/>
      <c r="G233" s="165">
        <f t="shared" ref="G233:G236" si="46">SUM(H233:N233)</f>
        <v>0</v>
      </c>
      <c r="H233" s="49"/>
      <c r="I233" s="49"/>
      <c r="J233" s="49"/>
      <c r="K233" s="49"/>
      <c r="L233" s="49"/>
      <c r="M233" s="49"/>
      <c r="N233" s="50"/>
    </row>
    <row r="234" spans="2:14" x14ac:dyDescent="0.25">
      <c r="B234" s="154"/>
      <c r="C234" s="474" t="s">
        <v>864</v>
      </c>
      <c r="D234" s="147" t="s">
        <v>865</v>
      </c>
      <c r="E234" s="642"/>
      <c r="F234" s="110"/>
      <c r="G234" s="165">
        <f t="shared" si="46"/>
        <v>19709000.000000004</v>
      </c>
      <c r="H234" s="49">
        <v>8401924.8162006885</v>
      </c>
      <c r="I234" s="49">
        <v>3521604.6786108874</v>
      </c>
      <c r="J234" s="49">
        <v>3303362.2626379263</v>
      </c>
      <c r="K234" s="49">
        <v>1631490.4801763669</v>
      </c>
      <c r="L234" s="49">
        <v>169267.29358201701</v>
      </c>
      <c r="M234" s="49">
        <v>2248228.3576841014</v>
      </c>
      <c r="N234" s="50">
        <v>433122.11110801512</v>
      </c>
    </row>
    <row r="235" spans="2:14" x14ac:dyDescent="0.25">
      <c r="B235" s="154"/>
      <c r="C235" s="474" t="s">
        <v>866</v>
      </c>
      <c r="D235" s="147" t="s">
        <v>867</v>
      </c>
      <c r="E235" s="642"/>
      <c r="F235" s="110"/>
      <c r="G235" s="165">
        <f t="shared" si="46"/>
        <v>8434000</v>
      </c>
      <c r="H235" s="49">
        <v>3849918.7571685836</v>
      </c>
      <c r="I235" s="49">
        <v>1222654.375705889</v>
      </c>
      <c r="J235" s="49">
        <v>1194320.5283892187</v>
      </c>
      <c r="K235" s="49">
        <v>735387.44737294409</v>
      </c>
      <c r="L235" s="49">
        <v>95755.975418148329</v>
      </c>
      <c r="M235" s="49">
        <v>1112053.660263886</v>
      </c>
      <c r="N235" s="50">
        <v>223909.25568133098</v>
      </c>
    </row>
    <row r="236" spans="2:14" x14ac:dyDescent="0.25">
      <c r="B236" s="154"/>
      <c r="C236" s="69"/>
      <c r="D236" s="68"/>
      <c r="E236" s="642"/>
      <c r="F236" s="110"/>
      <c r="G236" s="165">
        <f t="shared" si="46"/>
        <v>0</v>
      </c>
      <c r="H236" s="49"/>
      <c r="I236" s="49"/>
      <c r="J236" s="49"/>
      <c r="K236" s="49"/>
      <c r="L236" s="49"/>
      <c r="M236" s="49"/>
      <c r="N236" s="50"/>
    </row>
    <row r="237" spans="2:14" ht="15" customHeight="1" x14ac:dyDescent="0.25">
      <c r="B237" s="154"/>
      <c r="C237" s="160" t="s">
        <v>371</v>
      </c>
      <c r="D237" s="176" t="s">
        <v>359</v>
      </c>
      <c r="E237" s="642"/>
      <c r="F237" s="110"/>
      <c r="G237" s="165">
        <f t="shared" si="44"/>
        <v>0</v>
      </c>
      <c r="H237" s="49"/>
      <c r="I237" s="49"/>
      <c r="J237" s="49"/>
      <c r="K237" s="49"/>
      <c r="L237" s="49"/>
      <c r="M237" s="49"/>
      <c r="N237" s="50"/>
    </row>
    <row r="238" spans="2:14" ht="15" customHeight="1" x14ac:dyDescent="0.25">
      <c r="B238" s="154"/>
      <c r="C238" s="155" t="s">
        <v>364</v>
      </c>
      <c r="D238" s="156" t="s">
        <v>409</v>
      </c>
      <c r="E238" s="642"/>
      <c r="F238" s="110"/>
      <c r="G238" s="165">
        <f t="shared" si="43"/>
        <v>2738000</v>
      </c>
      <c r="H238" s="49"/>
      <c r="I238" s="49"/>
      <c r="J238" s="49"/>
      <c r="K238" s="49"/>
      <c r="L238" s="49">
        <v>2738000</v>
      </c>
      <c r="M238" s="49"/>
      <c r="N238" s="50"/>
    </row>
    <row r="239" spans="2:14" ht="26.25" customHeight="1" x14ac:dyDescent="0.25">
      <c r="B239" s="154"/>
      <c r="C239" s="155" t="s">
        <v>894</v>
      </c>
      <c r="D239" s="30"/>
      <c r="E239" s="642"/>
      <c r="F239" s="110"/>
      <c r="G239" s="165">
        <f t="shared" si="43"/>
        <v>0</v>
      </c>
      <c r="H239" s="49"/>
      <c r="I239" s="49"/>
      <c r="J239" s="49"/>
      <c r="K239" s="49"/>
      <c r="L239" s="49"/>
      <c r="M239" s="49"/>
      <c r="N239" s="50"/>
    </row>
    <row r="240" spans="2:14" x14ac:dyDescent="0.25">
      <c r="B240" s="159"/>
      <c r="C240" s="130" t="s">
        <v>35</v>
      </c>
      <c r="D240" s="157"/>
      <c r="E240" s="642"/>
      <c r="F240" s="110"/>
      <c r="G240" s="165">
        <f t="shared" si="43"/>
        <v>0</v>
      </c>
      <c r="H240" s="49"/>
      <c r="I240" s="49"/>
      <c r="J240" s="49"/>
      <c r="K240" s="49"/>
      <c r="L240" s="49"/>
      <c r="M240" s="49"/>
      <c r="N240" s="50"/>
    </row>
    <row r="241" spans="2:104" ht="15" customHeight="1" x14ac:dyDescent="0.25">
      <c r="B241" s="159" t="s">
        <v>260</v>
      </c>
      <c r="C241" s="158" t="s">
        <v>36</v>
      </c>
      <c r="D241" s="153"/>
      <c r="E241" s="642"/>
      <c r="F241" s="110" t="s">
        <v>345</v>
      </c>
      <c r="G241" s="178">
        <f t="shared" si="43"/>
        <v>0</v>
      </c>
      <c r="H241" s="49"/>
      <c r="I241" s="49"/>
      <c r="J241" s="49"/>
      <c r="K241" s="49"/>
      <c r="L241" s="49"/>
      <c r="M241" s="49"/>
      <c r="N241" s="50"/>
    </row>
    <row r="242" spans="2:104" ht="15" customHeight="1" x14ac:dyDescent="0.25">
      <c r="B242" s="159" t="s">
        <v>261</v>
      </c>
      <c r="C242" s="158" t="s">
        <v>37</v>
      </c>
      <c r="D242" s="153"/>
      <c r="E242" s="643"/>
      <c r="F242" s="110" t="s">
        <v>346</v>
      </c>
      <c r="G242" s="178">
        <f t="shared" si="43"/>
        <v>2653000.0000000005</v>
      </c>
      <c r="H242" s="49">
        <v>1632441.4532672449</v>
      </c>
      <c r="I242" s="49">
        <v>230898.60978254321</v>
      </c>
      <c r="J242" s="49">
        <v>296276.38443085266</v>
      </c>
      <c r="K242" s="49">
        <v>135788.31954169221</v>
      </c>
      <c r="L242" s="49">
        <v>0</v>
      </c>
      <c r="M242" s="49">
        <v>268696.28091602679</v>
      </c>
      <c r="N242" s="50">
        <v>88898.952061640433</v>
      </c>
    </row>
    <row r="243" spans="2:104" ht="15" customHeight="1" x14ac:dyDescent="0.25">
      <c r="B243" s="628" t="s">
        <v>38</v>
      </c>
      <c r="C243" s="629"/>
      <c r="D243" s="208"/>
      <c r="E243" s="210"/>
      <c r="F243" s="184"/>
      <c r="G243" s="185">
        <f t="shared" ref="G243:N243" si="47">G156-G9+G152</f>
        <v>-1930000.0000000596</v>
      </c>
      <c r="H243" s="186">
        <f t="shared" si="47"/>
        <v>18162133.537432343</v>
      </c>
      <c r="I243" s="186">
        <f t="shared" si="47"/>
        <v>24389373.197798789</v>
      </c>
      <c r="J243" s="186">
        <f t="shared" si="47"/>
        <v>-0.38856342434883118</v>
      </c>
      <c r="K243" s="186">
        <f t="shared" si="47"/>
        <v>-13773778.451715725</v>
      </c>
      <c r="L243" s="186">
        <f t="shared" si="47"/>
        <v>-0.42738387919962406</v>
      </c>
      <c r="M243" s="186">
        <f t="shared" si="47"/>
        <v>-22575105.841933534</v>
      </c>
      <c r="N243" s="187">
        <f t="shared" si="47"/>
        <v>-8132621.6256345427</v>
      </c>
    </row>
    <row r="244" spans="2:104" ht="31.7" customHeight="1" x14ac:dyDescent="0.25">
      <c r="B244" s="639" t="s">
        <v>39</v>
      </c>
      <c r="C244" s="640"/>
      <c r="D244" s="211"/>
      <c r="E244" s="212"/>
      <c r="F244" s="213"/>
      <c r="G244" s="185">
        <f t="shared" ref="G244:N244" si="48">G156-G9</f>
        <v>-1930000.0000000596</v>
      </c>
      <c r="H244" s="186">
        <f t="shared" si="48"/>
        <v>18162133.537432343</v>
      </c>
      <c r="I244" s="186">
        <f t="shared" si="48"/>
        <v>24389373.197798789</v>
      </c>
      <c r="J244" s="186">
        <f t="shared" si="48"/>
        <v>-0.38856342434883118</v>
      </c>
      <c r="K244" s="186">
        <f t="shared" si="48"/>
        <v>-13773778.451715725</v>
      </c>
      <c r="L244" s="186">
        <f t="shared" si="48"/>
        <v>-0.42738387919962406</v>
      </c>
      <c r="M244" s="186">
        <f t="shared" si="48"/>
        <v>-22575105.841933534</v>
      </c>
      <c r="N244" s="187">
        <f t="shared" si="48"/>
        <v>-8132621.6256345427</v>
      </c>
    </row>
    <row r="245" spans="2:104" ht="15" customHeight="1" x14ac:dyDescent="0.25">
      <c r="B245" s="648" t="s">
        <v>257</v>
      </c>
      <c r="C245" s="161" t="s">
        <v>276</v>
      </c>
      <c r="D245" s="147"/>
      <c r="E245" s="162"/>
      <c r="F245" s="163"/>
      <c r="G245" s="164">
        <f t="shared" ref="G245:G251" si="49">SUM(H245:N245)</f>
        <v>420.80019999999979</v>
      </c>
      <c r="H245" s="479">
        <v>241.26513775603499</v>
      </c>
      <c r="I245" s="479">
        <v>43.147001275900195</v>
      </c>
      <c r="J245" s="479">
        <v>52.925182640161388</v>
      </c>
      <c r="K245" s="479">
        <v>24.524253337065637</v>
      </c>
      <c r="L245" s="479">
        <v>12.744999999999999</v>
      </c>
      <c r="M245" s="479">
        <v>34.761381492525842</v>
      </c>
      <c r="N245" s="480">
        <v>11.432243498311713</v>
      </c>
    </row>
    <row r="246" spans="2:104" ht="15" customHeight="1" x14ac:dyDescent="0.25">
      <c r="B246" s="649"/>
      <c r="C246" s="161" t="s">
        <v>40</v>
      </c>
      <c r="D246" s="147"/>
      <c r="E246" s="162"/>
      <c r="F246" s="163"/>
      <c r="G246" s="165">
        <f t="shared" si="49"/>
        <v>0</v>
      </c>
      <c r="H246" s="49"/>
      <c r="I246" s="49"/>
      <c r="J246" s="49"/>
      <c r="K246" s="49"/>
      <c r="L246" s="49"/>
      <c r="M246" s="49"/>
      <c r="N246" s="50"/>
    </row>
    <row r="247" spans="2:104" ht="15" customHeight="1" x14ac:dyDescent="0.25">
      <c r="B247" s="649"/>
      <c r="C247" s="166" t="s">
        <v>382</v>
      </c>
      <c r="D247" s="148" t="s">
        <v>351</v>
      </c>
      <c r="E247" s="167"/>
      <c r="F247" s="168"/>
      <c r="G247" s="165">
        <f t="shared" si="49"/>
        <v>12396000</v>
      </c>
      <c r="H247" s="49">
        <f>H224</f>
        <v>5942818.2517715096</v>
      </c>
      <c r="I247" s="49">
        <f>I224</f>
        <v>1142675.2587560632</v>
      </c>
      <c r="J247" s="49">
        <f t="shared" ref="J247:M247" si="50">J224</f>
        <v>1688128.8157546958</v>
      </c>
      <c r="K247" s="49">
        <f t="shared" si="50"/>
        <v>664981.96282346337</v>
      </c>
      <c r="L247" s="49">
        <f t="shared" si="50"/>
        <v>0</v>
      </c>
      <c r="M247" s="49">
        <f t="shared" si="50"/>
        <v>2663745.2637696508</v>
      </c>
      <c r="N247" s="50">
        <f>N224</f>
        <v>293650.44712461636</v>
      </c>
    </row>
    <row r="248" spans="2:104" ht="26.25" customHeight="1" x14ac:dyDescent="0.25">
      <c r="B248" s="649"/>
      <c r="C248" s="166" t="s">
        <v>383</v>
      </c>
      <c r="D248" s="169"/>
      <c r="E248" s="167"/>
      <c r="F248" s="168"/>
      <c r="G248" s="165">
        <f t="shared" si="49"/>
        <v>0</v>
      </c>
      <c r="H248" s="49">
        <v>0</v>
      </c>
      <c r="I248" s="49">
        <v>0</v>
      </c>
      <c r="J248" s="49">
        <v>0</v>
      </c>
      <c r="K248" s="49">
        <v>0</v>
      </c>
      <c r="L248" s="49">
        <v>0</v>
      </c>
      <c r="M248" s="49">
        <v>0</v>
      </c>
      <c r="N248" s="50">
        <v>0</v>
      </c>
    </row>
    <row r="249" spans="2:104" ht="16.5" customHeight="1" x14ac:dyDescent="0.25">
      <c r="B249" s="649"/>
      <c r="C249" s="373" t="s">
        <v>41</v>
      </c>
      <c r="D249" s="378"/>
      <c r="E249" s="374"/>
      <c r="F249" s="375"/>
      <c r="G249" s="376">
        <f t="shared" si="49"/>
        <v>230769999.99999997</v>
      </c>
      <c r="H249" s="64">
        <f>H98-40000</f>
        <v>129905931.48012796</v>
      </c>
      <c r="I249" s="64">
        <f>I98</f>
        <v>25667925.818659823</v>
      </c>
      <c r="J249" s="64">
        <f t="shared" ref="J249:M249" si="51">J98</f>
        <v>31446104.678322095</v>
      </c>
      <c r="K249" s="64">
        <f t="shared" si="51"/>
        <v>13278837.08770163</v>
      </c>
      <c r="L249" s="64">
        <f t="shared" si="51"/>
        <v>6334917.3758858405</v>
      </c>
      <c r="M249" s="64">
        <f t="shared" si="51"/>
        <v>17390475.820813444</v>
      </c>
      <c r="N249" s="377">
        <f>N98</f>
        <v>6745807.738489192</v>
      </c>
    </row>
    <row r="250" spans="2:104" ht="16.5" customHeight="1" x14ac:dyDescent="0.25">
      <c r="B250" s="649"/>
      <c r="C250" s="166" t="s">
        <v>868</v>
      </c>
      <c r="D250" s="148"/>
      <c r="E250" s="167"/>
      <c r="F250" s="168"/>
      <c r="G250" s="165">
        <f t="shared" si="49"/>
        <v>19709000.000000004</v>
      </c>
      <c r="H250" s="49">
        <f>H234</f>
        <v>8401924.8162006885</v>
      </c>
      <c r="I250" s="49">
        <f t="shared" ref="I250:M250" si="52">I234</f>
        <v>3521604.6786108874</v>
      </c>
      <c r="J250" s="49">
        <f t="shared" si="52"/>
        <v>3303362.2626379263</v>
      </c>
      <c r="K250" s="49">
        <f t="shared" si="52"/>
        <v>1631490.4801763669</v>
      </c>
      <c r="L250" s="49">
        <f t="shared" si="52"/>
        <v>169267.29358201701</v>
      </c>
      <c r="M250" s="49">
        <f t="shared" si="52"/>
        <v>2248228.3576841014</v>
      </c>
      <c r="N250" s="50">
        <f>N234</f>
        <v>433122.11110801512</v>
      </c>
    </row>
    <row r="251" spans="2:104" ht="15.75" customHeight="1" thickBot="1" x14ac:dyDescent="0.3">
      <c r="B251" s="650"/>
      <c r="C251" s="379" t="s">
        <v>869</v>
      </c>
      <c r="D251" s="380"/>
      <c r="E251" s="381"/>
      <c r="F251" s="382"/>
      <c r="G251" s="383">
        <f t="shared" si="49"/>
        <v>8434000</v>
      </c>
      <c r="H251" s="384">
        <f>H235</f>
        <v>3849918.7571685836</v>
      </c>
      <c r="I251" s="384">
        <f t="shared" ref="I251:M251" si="53">I235</f>
        <v>1222654.375705889</v>
      </c>
      <c r="J251" s="384">
        <f t="shared" si="53"/>
        <v>1194320.5283892187</v>
      </c>
      <c r="K251" s="384">
        <f t="shared" si="53"/>
        <v>735387.44737294409</v>
      </c>
      <c r="L251" s="384">
        <f t="shared" si="53"/>
        <v>95755.975418148329</v>
      </c>
      <c r="M251" s="384">
        <f t="shared" si="53"/>
        <v>1112053.660263886</v>
      </c>
      <c r="N251" s="385">
        <f>N235</f>
        <v>223909.25568133098</v>
      </c>
    </row>
    <row r="252" spans="2:104" s="3" customFormat="1" ht="33" customHeight="1" thickTop="1" x14ac:dyDescent="0.25">
      <c r="B252" s="357" t="s">
        <v>852</v>
      </c>
      <c r="C252" s="563" t="s">
        <v>885</v>
      </c>
      <c r="D252" s="564"/>
      <c r="E252" s="564"/>
      <c r="F252" s="564"/>
      <c r="G252" s="342"/>
      <c r="H252" s="346"/>
      <c r="I252" s="346"/>
      <c r="J252" s="346"/>
      <c r="K252" s="346"/>
      <c r="L252" s="346"/>
      <c r="M252" s="346"/>
      <c r="N252" s="358"/>
      <c r="O252" s="350"/>
      <c r="P252" s="350"/>
      <c r="Q252" s="350"/>
      <c r="R252" s="350"/>
      <c r="S252" s="350"/>
      <c r="T252" s="350"/>
      <c r="U252" s="350"/>
      <c r="V252" s="350"/>
      <c r="W252" s="351"/>
      <c r="X252" s="352"/>
      <c r="Y252" s="352"/>
      <c r="Z252" s="352"/>
      <c r="AA252" s="352"/>
      <c r="AB252" s="352"/>
      <c r="AC252" s="352"/>
      <c r="AD252" s="352"/>
      <c r="AE252" s="351"/>
      <c r="AF252" s="352"/>
      <c r="AG252" s="352"/>
      <c r="AH252" s="352"/>
      <c r="AI252" s="352"/>
      <c r="AJ252" s="352"/>
      <c r="AK252" s="352"/>
      <c r="AL252" s="352"/>
      <c r="AM252" s="350"/>
      <c r="AN252" s="351"/>
      <c r="AO252" s="353"/>
      <c r="AP252" s="354"/>
      <c r="AQ252" s="355"/>
      <c r="AR252" s="355"/>
      <c r="AS252" s="355"/>
      <c r="AT252" s="355"/>
      <c r="AU252" s="355"/>
      <c r="AV252" s="355"/>
      <c r="AW252" s="355"/>
      <c r="AX252" s="355"/>
      <c r="AY252" s="355"/>
      <c r="AZ252" s="355"/>
      <c r="BA252" s="355"/>
      <c r="BB252" s="355"/>
      <c r="BC252" s="355"/>
      <c r="BD252" s="355"/>
      <c r="BE252" s="355"/>
      <c r="BF252" s="355"/>
      <c r="BG252" s="355"/>
      <c r="BH252" s="355"/>
      <c r="BI252" s="355"/>
      <c r="BJ252" s="355"/>
      <c r="BK252" s="355"/>
      <c r="BL252" s="355"/>
      <c r="BM252" s="355"/>
      <c r="BN252" s="355"/>
      <c r="BO252" s="355"/>
      <c r="BP252" s="355"/>
      <c r="BQ252" s="355"/>
      <c r="BR252" s="355"/>
      <c r="BS252" s="355"/>
      <c r="BT252" s="355"/>
      <c r="BU252" s="355"/>
      <c r="BV252" s="355"/>
      <c r="BW252" s="355"/>
      <c r="BX252" s="355"/>
      <c r="BY252" s="355"/>
      <c r="BZ252" s="355"/>
      <c r="CA252" s="355"/>
      <c r="CB252" s="355"/>
      <c r="CC252" s="355"/>
      <c r="CD252" s="355"/>
      <c r="CE252" s="355"/>
      <c r="CF252" s="355"/>
      <c r="CG252" s="355"/>
      <c r="CH252" s="355"/>
      <c r="CI252" s="355"/>
      <c r="CJ252" s="355"/>
      <c r="CK252" s="355"/>
      <c r="CL252" s="355"/>
      <c r="CM252" s="355"/>
      <c r="CN252" s="355"/>
      <c r="CO252" s="355"/>
      <c r="CP252" s="355"/>
      <c r="CQ252" s="355"/>
      <c r="CR252" s="355"/>
      <c r="CS252" s="355"/>
      <c r="CT252" s="355"/>
      <c r="CU252" s="355"/>
      <c r="CV252" s="355"/>
      <c r="CW252" s="355"/>
      <c r="CX252" s="355"/>
      <c r="CY252" s="355"/>
      <c r="CZ252" s="355"/>
    </row>
    <row r="253" spans="2:104" s="3" customFormat="1" ht="28.5" customHeight="1" x14ac:dyDescent="0.25">
      <c r="B253" s="341"/>
      <c r="C253" s="565" t="s">
        <v>886</v>
      </c>
      <c r="D253" s="566"/>
      <c r="E253" s="566"/>
      <c r="F253" s="566"/>
      <c r="G253" s="344"/>
      <c r="H253" s="343"/>
      <c r="I253" s="343"/>
      <c r="J253" s="343"/>
      <c r="K253" s="343"/>
      <c r="L253" s="343"/>
      <c r="M253" s="343"/>
      <c r="N253" s="359"/>
      <c r="O253" s="350"/>
      <c r="P253" s="350"/>
      <c r="Q253" s="350"/>
      <c r="R253" s="350"/>
      <c r="S253" s="350"/>
      <c r="T253" s="350"/>
      <c r="U253" s="350"/>
      <c r="V253" s="350"/>
      <c r="W253" s="351"/>
      <c r="X253" s="352"/>
      <c r="Y253" s="352"/>
      <c r="Z253" s="352"/>
      <c r="AA253" s="352"/>
      <c r="AB253" s="352"/>
      <c r="AC253" s="352"/>
      <c r="AD253" s="352"/>
      <c r="AE253" s="351"/>
      <c r="AF253" s="352"/>
      <c r="AG253" s="352"/>
      <c r="AH253" s="352"/>
      <c r="AI253" s="352"/>
      <c r="AJ253" s="352"/>
      <c r="AK253" s="352"/>
      <c r="AL253" s="352"/>
      <c r="AM253" s="350"/>
      <c r="AN253" s="351"/>
      <c r="AO253" s="352"/>
      <c r="AP253" s="356"/>
      <c r="AQ253" s="355"/>
      <c r="AR253" s="355"/>
      <c r="AS253" s="355"/>
      <c r="AT253" s="355"/>
      <c r="AU253" s="355"/>
      <c r="AV253" s="355"/>
      <c r="AW253" s="355"/>
      <c r="AX253" s="355"/>
      <c r="AY253" s="355"/>
      <c r="AZ253" s="355"/>
      <c r="BA253" s="355"/>
      <c r="BB253" s="355"/>
      <c r="BC253" s="355"/>
      <c r="BD253" s="355"/>
      <c r="BE253" s="355"/>
      <c r="BF253" s="355"/>
      <c r="BG253" s="355"/>
      <c r="BH253" s="355"/>
      <c r="BI253" s="355"/>
      <c r="BJ253" s="355"/>
      <c r="BK253" s="355"/>
      <c r="BL253" s="355"/>
      <c r="BM253" s="355"/>
      <c r="BN253" s="355"/>
      <c r="BO253" s="355"/>
      <c r="BP253" s="355"/>
      <c r="BQ253" s="355"/>
      <c r="BR253" s="355"/>
      <c r="BS253" s="355"/>
      <c r="BT253" s="355"/>
      <c r="BU253" s="355"/>
      <c r="BV253" s="355"/>
      <c r="BW253" s="355"/>
      <c r="BX253" s="355"/>
      <c r="BY253" s="355"/>
      <c r="BZ253" s="355"/>
      <c r="CA253" s="355"/>
      <c r="CB253" s="355"/>
      <c r="CC253" s="355"/>
      <c r="CD253" s="355"/>
      <c r="CE253" s="355"/>
      <c r="CF253" s="355"/>
      <c r="CG253" s="355"/>
      <c r="CH253" s="355"/>
      <c r="CI253" s="355"/>
      <c r="CJ253" s="355"/>
      <c r="CK253" s="355"/>
      <c r="CL253" s="355"/>
      <c r="CM253" s="355"/>
      <c r="CN253" s="355"/>
      <c r="CO253" s="355"/>
      <c r="CP253" s="355"/>
      <c r="CQ253" s="355"/>
      <c r="CR253" s="355"/>
      <c r="CS253" s="355"/>
      <c r="CT253" s="355"/>
      <c r="CU253" s="355"/>
      <c r="CV253" s="355"/>
      <c r="CW253" s="355"/>
      <c r="CX253" s="355"/>
      <c r="CY253" s="355"/>
      <c r="CZ253" s="355"/>
    </row>
    <row r="254" spans="2:104" s="3" customFormat="1" ht="30.75" customHeight="1" x14ac:dyDescent="0.25">
      <c r="B254" s="341"/>
      <c r="C254" s="567" t="s">
        <v>889</v>
      </c>
      <c r="D254" s="568"/>
      <c r="E254" s="568"/>
      <c r="F254" s="568"/>
      <c r="G254" s="343"/>
      <c r="H254" s="343"/>
      <c r="I254" s="343"/>
      <c r="J254" s="343"/>
      <c r="K254" s="343"/>
      <c r="L254" s="343"/>
      <c r="M254" s="343"/>
      <c r="N254" s="359"/>
      <c r="O254" s="350"/>
      <c r="P254" s="350"/>
      <c r="Q254" s="350"/>
      <c r="R254" s="350"/>
      <c r="S254" s="350"/>
      <c r="T254" s="350"/>
      <c r="U254" s="350"/>
      <c r="V254" s="350"/>
      <c r="W254" s="351"/>
      <c r="X254" s="352"/>
      <c r="Y254" s="352"/>
      <c r="Z254" s="352"/>
      <c r="AA254" s="352"/>
      <c r="AB254" s="352"/>
      <c r="AC254" s="352"/>
      <c r="AD254" s="352"/>
      <c r="AE254" s="351"/>
      <c r="AF254" s="352"/>
      <c r="AG254" s="352"/>
      <c r="AH254" s="352"/>
      <c r="AI254" s="352"/>
      <c r="AJ254" s="352"/>
      <c r="AK254" s="352"/>
      <c r="AL254" s="352"/>
      <c r="AM254" s="350"/>
      <c r="AN254" s="351"/>
      <c r="AO254" s="352"/>
      <c r="AP254" s="356"/>
      <c r="AQ254" s="355"/>
      <c r="AR254" s="355"/>
      <c r="AS254" s="355"/>
      <c r="AT254" s="355"/>
      <c r="AU254" s="355"/>
      <c r="AV254" s="355"/>
      <c r="AW254" s="355"/>
      <c r="AX254" s="355"/>
      <c r="AY254" s="355"/>
      <c r="AZ254" s="355"/>
      <c r="BA254" s="355"/>
      <c r="BB254" s="355"/>
      <c r="BC254" s="355"/>
      <c r="BD254" s="355"/>
      <c r="BE254" s="355"/>
      <c r="BF254" s="355"/>
      <c r="BG254" s="355"/>
      <c r="BH254" s="355"/>
      <c r="BI254" s="355"/>
      <c r="BJ254" s="355"/>
      <c r="BK254" s="355"/>
      <c r="BL254" s="355"/>
      <c r="BM254" s="355"/>
      <c r="BN254" s="355"/>
      <c r="BO254" s="355"/>
      <c r="BP254" s="355"/>
      <c r="BQ254" s="355"/>
      <c r="BR254" s="355"/>
      <c r="BS254" s="355"/>
      <c r="BT254" s="355"/>
      <c r="BU254" s="355"/>
      <c r="BV254" s="355"/>
      <c r="BW254" s="355"/>
      <c r="BX254" s="355"/>
      <c r="BY254" s="355"/>
      <c r="BZ254" s="355"/>
      <c r="CA254" s="355"/>
      <c r="CB254" s="355"/>
      <c r="CC254" s="355"/>
      <c r="CD254" s="355"/>
      <c r="CE254" s="355"/>
      <c r="CF254" s="355"/>
      <c r="CG254" s="355"/>
      <c r="CH254" s="355"/>
      <c r="CI254" s="355"/>
      <c r="CJ254" s="355"/>
      <c r="CK254" s="355"/>
      <c r="CL254" s="355"/>
      <c r="CM254" s="355"/>
      <c r="CN254" s="355"/>
      <c r="CO254" s="355"/>
      <c r="CP254" s="355"/>
      <c r="CQ254" s="355"/>
      <c r="CR254" s="355"/>
      <c r="CS254" s="355"/>
      <c r="CT254" s="355"/>
      <c r="CU254" s="355"/>
      <c r="CV254" s="355"/>
      <c r="CW254" s="355"/>
      <c r="CX254" s="355"/>
      <c r="CY254" s="355"/>
      <c r="CZ254" s="355"/>
    </row>
    <row r="255" spans="2:104" x14ac:dyDescent="0.25">
      <c r="B255" s="93"/>
      <c r="C255" s="94" t="s">
        <v>3</v>
      </c>
      <c r="D255" s="94"/>
      <c r="E255" s="94"/>
      <c r="F255" s="94"/>
      <c r="G255" s="95"/>
      <c r="H255" s="95"/>
      <c r="I255" s="95"/>
      <c r="J255" s="95"/>
      <c r="K255" s="95"/>
      <c r="L255" s="95"/>
      <c r="M255" s="95"/>
      <c r="N255" s="96"/>
    </row>
    <row r="256" spans="2:104" x14ac:dyDescent="0.25">
      <c r="B256" s="93"/>
      <c r="C256" s="170">
        <f>IF('Úvodní list'!F27=0,"Nevyplněn úvodní list",'Úvodní list'!F27)</f>
        <v>44979</v>
      </c>
      <c r="D256" s="170"/>
      <c r="E256" s="170"/>
      <c r="F256" s="170"/>
      <c r="G256" s="95"/>
      <c r="H256" s="95"/>
      <c r="I256" s="95"/>
      <c r="J256" s="95"/>
      <c r="K256" s="95"/>
      <c r="L256" s="95"/>
      <c r="M256" s="95"/>
      <c r="N256" s="96"/>
    </row>
    <row r="257" spans="2:15" x14ac:dyDescent="0.25">
      <c r="B257" s="93"/>
      <c r="C257" s="171" t="s">
        <v>42</v>
      </c>
      <c r="D257" s="171"/>
      <c r="E257" s="171"/>
      <c r="F257" s="171"/>
      <c r="G257" s="95"/>
      <c r="H257" s="95"/>
      <c r="I257" s="95"/>
      <c r="J257" s="95"/>
      <c r="K257" s="95"/>
      <c r="L257" s="95"/>
      <c r="M257" s="95"/>
      <c r="N257" s="96"/>
    </row>
    <row r="258" spans="2:15" x14ac:dyDescent="0.25">
      <c r="B258" s="93"/>
      <c r="C258" s="170" t="str">
        <f>IF('Úvodní list'!F24=0,"Nevyplněn úvodní list",'Úvodní list'!F24)</f>
        <v>Ing. Eva Podvolecká</v>
      </c>
      <c r="D258" s="170"/>
      <c r="E258" s="170"/>
      <c r="F258" s="170"/>
      <c r="G258" s="95"/>
      <c r="H258" s="95"/>
      <c r="I258" s="95"/>
      <c r="J258" s="95"/>
      <c r="K258" s="95"/>
      <c r="L258" s="95"/>
      <c r="M258" s="95"/>
      <c r="N258" s="96"/>
    </row>
    <row r="259" spans="2:15" ht="15.75" thickBot="1" x14ac:dyDescent="0.3">
      <c r="B259" s="172"/>
      <c r="C259" s="173"/>
      <c r="D259" s="173"/>
      <c r="E259" s="173"/>
      <c r="F259" s="173"/>
      <c r="G259" s="174"/>
      <c r="H259" s="174"/>
      <c r="I259" s="174"/>
      <c r="J259" s="174"/>
      <c r="K259" s="174"/>
      <c r="L259" s="174"/>
      <c r="M259" s="174"/>
      <c r="N259" s="175"/>
    </row>
    <row r="260" spans="2:15" s="38" customFormat="1" ht="15.75" thickTop="1" x14ac:dyDescent="0.25">
      <c r="B260" s="637"/>
      <c r="C260" s="637"/>
      <c r="D260" s="637"/>
      <c r="E260" s="637"/>
      <c r="F260" s="637"/>
      <c r="G260" s="637"/>
      <c r="H260" s="637"/>
      <c r="I260" s="637"/>
      <c r="J260" s="637"/>
      <c r="K260" s="637"/>
      <c r="L260" s="637"/>
      <c r="M260" s="637"/>
      <c r="N260" s="637"/>
      <c r="O260" s="65"/>
    </row>
    <row r="261" spans="2:15" s="38" customFormat="1" x14ac:dyDescent="0.25">
      <c r="B261" s="638"/>
      <c r="C261" s="638"/>
      <c r="D261" s="638"/>
      <c r="E261" s="638"/>
      <c r="F261" s="638"/>
      <c r="G261" s="638"/>
      <c r="H261" s="638"/>
      <c r="I261" s="638"/>
      <c r="J261" s="638"/>
      <c r="K261" s="638"/>
      <c r="L261" s="638"/>
      <c r="M261" s="638"/>
      <c r="N261" s="638"/>
      <c r="O261" s="65"/>
    </row>
    <row r="262" spans="2:15" s="38" customFormat="1" x14ac:dyDescent="0.25">
      <c r="O262" s="65"/>
    </row>
    <row r="263" spans="2:15" s="38" customFormat="1" x14ac:dyDescent="0.25">
      <c r="O263" s="65"/>
    </row>
    <row r="264" spans="2:15" s="38" customFormat="1" x14ac:dyDescent="0.25">
      <c r="O264" s="65"/>
    </row>
    <row r="265" spans="2:15" s="38" customFormat="1" x14ac:dyDescent="0.25">
      <c r="O265" s="65"/>
    </row>
    <row r="266" spans="2:15" s="38" customFormat="1" x14ac:dyDescent="0.25">
      <c r="O266" s="65"/>
    </row>
    <row r="267" spans="2:15" s="38" customFormat="1" x14ac:dyDescent="0.25">
      <c r="O267" s="65"/>
    </row>
    <row r="268" spans="2:15" s="38" customFormat="1" x14ac:dyDescent="0.25">
      <c r="O268" s="65"/>
    </row>
    <row r="269" spans="2:15" s="38" customFormat="1" x14ac:dyDescent="0.25">
      <c r="O269" s="65"/>
    </row>
    <row r="270" spans="2:15" s="38" customFormat="1" x14ac:dyDescent="0.25">
      <c r="O270" s="65"/>
    </row>
    <row r="271" spans="2:15" s="38" customFormat="1" x14ac:dyDescent="0.25">
      <c r="O271" s="65"/>
    </row>
    <row r="272" spans="2:15" s="38" customFormat="1" x14ac:dyDescent="0.25">
      <c r="O272" s="65"/>
    </row>
    <row r="273" spans="15:15" s="38" customFormat="1" x14ac:dyDescent="0.25">
      <c r="O273" s="65"/>
    </row>
    <row r="274" spans="15:15" s="38" customFormat="1" x14ac:dyDescent="0.25">
      <c r="O274" s="65"/>
    </row>
    <row r="275" spans="15:15" s="38" customFormat="1" x14ac:dyDescent="0.25">
      <c r="O275" s="65"/>
    </row>
    <row r="276" spans="15:15" s="38" customFormat="1" x14ac:dyDescent="0.25">
      <c r="O276" s="65"/>
    </row>
    <row r="277" spans="15:15" s="38" customFormat="1" x14ac:dyDescent="0.25">
      <c r="O277" s="65"/>
    </row>
    <row r="278" spans="15:15" s="38" customFormat="1" x14ac:dyDescent="0.25">
      <c r="O278" s="65"/>
    </row>
    <row r="279" spans="15:15" s="38" customFormat="1" x14ac:dyDescent="0.25">
      <c r="O279" s="65"/>
    </row>
    <row r="280" spans="15:15" s="38" customFormat="1" x14ac:dyDescent="0.25">
      <c r="O280" s="65"/>
    </row>
    <row r="281" spans="15:15" s="38" customFormat="1" x14ac:dyDescent="0.25">
      <c r="O281" s="65"/>
    </row>
    <row r="282" spans="15:15" s="38" customFormat="1" x14ac:dyDescent="0.25">
      <c r="O282" s="65"/>
    </row>
    <row r="283" spans="15:15" s="38" customFormat="1" x14ac:dyDescent="0.25">
      <c r="O283" s="65"/>
    </row>
    <row r="284" spans="15:15" s="38" customFormat="1" x14ac:dyDescent="0.25">
      <c r="O284" s="65"/>
    </row>
    <row r="285" spans="15:15" s="38" customFormat="1" x14ac:dyDescent="0.25">
      <c r="O285" s="65"/>
    </row>
    <row r="286" spans="15:15" s="38" customFormat="1" x14ac:dyDescent="0.25">
      <c r="O286" s="65"/>
    </row>
    <row r="287" spans="15:15" s="38" customFormat="1" x14ac:dyDescent="0.25">
      <c r="O287" s="65"/>
    </row>
    <row r="288" spans="15:15" s="38" customFormat="1" x14ac:dyDescent="0.25">
      <c r="O288" s="65"/>
    </row>
    <row r="289" spans="15:15" s="38" customFormat="1" x14ac:dyDescent="0.25">
      <c r="O289" s="65"/>
    </row>
    <row r="290" spans="15:15" s="38" customFormat="1" x14ac:dyDescent="0.25">
      <c r="O290" s="65"/>
    </row>
    <row r="291" spans="15:15" s="38" customFormat="1" x14ac:dyDescent="0.25">
      <c r="O291" s="65"/>
    </row>
    <row r="292" spans="15:15" s="38" customFormat="1" x14ac:dyDescent="0.25">
      <c r="O292" s="65"/>
    </row>
    <row r="293" spans="15:15" s="38" customFormat="1" x14ac:dyDescent="0.25">
      <c r="O293" s="65"/>
    </row>
    <row r="294" spans="15:15" s="38" customFormat="1" x14ac:dyDescent="0.25">
      <c r="O294" s="65"/>
    </row>
    <row r="295" spans="15:15" s="38" customFormat="1" x14ac:dyDescent="0.25">
      <c r="O295" s="65"/>
    </row>
    <row r="296" spans="15:15" s="38" customFormat="1" x14ac:dyDescent="0.25">
      <c r="O296" s="65"/>
    </row>
    <row r="297" spans="15:15" s="38" customFormat="1" x14ac:dyDescent="0.25">
      <c r="O297" s="65"/>
    </row>
    <row r="298" spans="15:15" s="38" customFormat="1" x14ac:dyDescent="0.25">
      <c r="O298" s="65"/>
    </row>
    <row r="299" spans="15:15" s="38" customFormat="1" x14ac:dyDescent="0.25">
      <c r="O299" s="65"/>
    </row>
    <row r="300" spans="15:15" s="38" customFormat="1" x14ac:dyDescent="0.25">
      <c r="O300" s="65"/>
    </row>
    <row r="301" spans="15:15" s="38" customFormat="1" x14ac:dyDescent="0.25">
      <c r="O301" s="65"/>
    </row>
    <row r="302" spans="15:15" s="38" customFormat="1" x14ac:dyDescent="0.25">
      <c r="O302" s="65"/>
    </row>
    <row r="303" spans="15:15" s="38" customFormat="1" x14ac:dyDescent="0.25">
      <c r="O303" s="65"/>
    </row>
    <row r="304" spans="15:15" s="38" customFormat="1" x14ac:dyDescent="0.25">
      <c r="O304" s="65"/>
    </row>
    <row r="305" spans="15:15" s="38" customFormat="1" x14ac:dyDescent="0.25">
      <c r="O305" s="65"/>
    </row>
    <row r="306" spans="15:15" s="38" customFormat="1" x14ac:dyDescent="0.25">
      <c r="O306" s="65"/>
    </row>
    <row r="307" spans="15:15" s="38" customFormat="1" x14ac:dyDescent="0.25">
      <c r="O307" s="65"/>
    </row>
    <row r="308" spans="15:15" s="38" customFormat="1" x14ac:dyDescent="0.25">
      <c r="O308" s="65"/>
    </row>
    <row r="309" spans="15:15" s="38" customFormat="1" x14ac:dyDescent="0.25">
      <c r="O309" s="65"/>
    </row>
    <row r="310" spans="15:15" s="38" customFormat="1" x14ac:dyDescent="0.25">
      <c r="O310" s="65"/>
    </row>
    <row r="311" spans="15:15" s="38" customFormat="1" x14ac:dyDescent="0.25">
      <c r="O311" s="65"/>
    </row>
    <row r="312" spans="15:15" s="38" customFormat="1" x14ac:dyDescent="0.25">
      <c r="O312" s="65"/>
    </row>
    <row r="313" spans="15:15" s="38" customFormat="1" x14ac:dyDescent="0.25">
      <c r="O313" s="65"/>
    </row>
    <row r="314" spans="15:15" s="38" customFormat="1" x14ac:dyDescent="0.25">
      <c r="O314" s="65"/>
    </row>
    <row r="315" spans="15:15" s="38" customFormat="1" x14ac:dyDescent="0.25">
      <c r="O315" s="65"/>
    </row>
    <row r="316" spans="15:15" s="38" customFormat="1" x14ac:dyDescent="0.25">
      <c r="O316" s="65"/>
    </row>
    <row r="317" spans="15:15" s="38" customFormat="1" x14ac:dyDescent="0.25">
      <c r="O317" s="65"/>
    </row>
    <row r="318" spans="15:15" s="38" customFormat="1" x14ac:dyDescent="0.25">
      <c r="O318" s="65"/>
    </row>
    <row r="319" spans="15:15" s="38" customFormat="1" x14ac:dyDescent="0.25">
      <c r="O319" s="65"/>
    </row>
    <row r="320" spans="15:15" s="38" customFormat="1" x14ac:dyDescent="0.25">
      <c r="O320" s="65"/>
    </row>
    <row r="321" spans="15:15" s="38" customFormat="1" x14ac:dyDescent="0.25">
      <c r="O321" s="65"/>
    </row>
    <row r="322" spans="15:15" s="38" customFormat="1" x14ac:dyDescent="0.25">
      <c r="O322" s="65"/>
    </row>
    <row r="323" spans="15:15" s="38" customFormat="1" x14ac:dyDescent="0.25">
      <c r="O323" s="65"/>
    </row>
    <row r="324" spans="15:15" s="38" customFormat="1" x14ac:dyDescent="0.25">
      <c r="O324" s="65"/>
    </row>
    <row r="325" spans="15:15" s="38" customFormat="1" x14ac:dyDescent="0.25">
      <c r="O325" s="65"/>
    </row>
    <row r="326" spans="15:15" s="38" customFormat="1" x14ac:dyDescent="0.25">
      <c r="O326" s="65"/>
    </row>
    <row r="327" spans="15:15" s="38" customFormat="1" x14ac:dyDescent="0.25">
      <c r="O327" s="65"/>
    </row>
    <row r="328" spans="15:15" s="38" customFormat="1" x14ac:dyDescent="0.25">
      <c r="O328" s="65"/>
    </row>
    <row r="329" spans="15:15" s="38" customFormat="1" x14ac:dyDescent="0.25">
      <c r="O329" s="65"/>
    </row>
    <row r="330" spans="15:15" s="38" customFormat="1" x14ac:dyDescent="0.25">
      <c r="O330" s="65"/>
    </row>
    <row r="331" spans="15:15" s="38" customFormat="1" x14ac:dyDescent="0.25">
      <c r="O331" s="65"/>
    </row>
    <row r="332" spans="15:15" s="38" customFormat="1" x14ac:dyDescent="0.25">
      <c r="O332" s="65"/>
    </row>
    <row r="333" spans="15:15" s="38" customFormat="1" x14ac:dyDescent="0.25">
      <c r="O333" s="65"/>
    </row>
    <row r="334" spans="15:15" s="38" customFormat="1" x14ac:dyDescent="0.25">
      <c r="O334" s="65"/>
    </row>
    <row r="335" spans="15:15" s="38" customFormat="1" x14ac:dyDescent="0.25">
      <c r="O335" s="65"/>
    </row>
    <row r="336" spans="15:15" s="38" customFormat="1" x14ac:dyDescent="0.25">
      <c r="O336" s="65"/>
    </row>
    <row r="337" spans="15:15" s="38" customFormat="1" x14ac:dyDescent="0.25">
      <c r="O337" s="65"/>
    </row>
    <row r="338" spans="15:15" s="38" customFormat="1" x14ac:dyDescent="0.25">
      <c r="O338" s="65"/>
    </row>
    <row r="339" spans="15:15" s="38" customFormat="1" x14ac:dyDescent="0.25">
      <c r="O339" s="65"/>
    </row>
    <row r="340" spans="15:15" s="38" customFormat="1" x14ac:dyDescent="0.25">
      <c r="O340" s="65"/>
    </row>
    <row r="341" spans="15:15" s="38" customFormat="1" x14ac:dyDescent="0.25">
      <c r="O341" s="65"/>
    </row>
    <row r="342" spans="15:15" s="38" customFormat="1" x14ac:dyDescent="0.25">
      <c r="O342" s="65"/>
    </row>
    <row r="343" spans="15:15" s="38" customFormat="1" x14ac:dyDescent="0.25">
      <c r="O343" s="65"/>
    </row>
    <row r="344" spans="15:15" s="38" customFormat="1" x14ac:dyDescent="0.25">
      <c r="O344" s="65"/>
    </row>
    <row r="345" spans="15:15" s="38" customFormat="1" x14ac:dyDescent="0.25">
      <c r="O345" s="65"/>
    </row>
    <row r="346" spans="15:15" s="38" customFormat="1" x14ac:dyDescent="0.25">
      <c r="O346" s="65"/>
    </row>
    <row r="347" spans="15:15" s="38" customFormat="1" x14ac:dyDescent="0.25">
      <c r="O347" s="65"/>
    </row>
    <row r="348" spans="15:15" s="38" customFormat="1" x14ac:dyDescent="0.25">
      <c r="O348" s="65"/>
    </row>
    <row r="349" spans="15:15" s="38" customFormat="1" x14ac:dyDescent="0.25">
      <c r="O349" s="65"/>
    </row>
    <row r="350" spans="15:15" s="38" customFormat="1" x14ac:dyDescent="0.25">
      <c r="O350" s="65"/>
    </row>
    <row r="351" spans="15:15" s="38" customFormat="1" x14ac:dyDescent="0.25">
      <c r="O351" s="65"/>
    </row>
    <row r="352" spans="15:15" s="38" customFormat="1" x14ac:dyDescent="0.25">
      <c r="O352" s="65"/>
    </row>
    <row r="353" spans="15:15" s="38" customFormat="1" x14ac:dyDescent="0.25">
      <c r="O353" s="65"/>
    </row>
    <row r="354" spans="15:15" s="38" customFormat="1" x14ac:dyDescent="0.25">
      <c r="O354" s="65"/>
    </row>
    <row r="355" spans="15:15" s="38" customFormat="1" x14ac:dyDescent="0.25">
      <c r="O355" s="65"/>
    </row>
    <row r="356" spans="15:15" s="38" customFormat="1" x14ac:dyDescent="0.25">
      <c r="O356" s="65"/>
    </row>
    <row r="357" spans="15:15" s="38" customFormat="1" x14ac:dyDescent="0.25">
      <c r="O357" s="65"/>
    </row>
    <row r="358" spans="15:15" s="38" customFormat="1" x14ac:dyDescent="0.25">
      <c r="O358" s="65"/>
    </row>
    <row r="359" spans="15:15" s="38" customFormat="1" x14ac:dyDescent="0.25">
      <c r="O359" s="65"/>
    </row>
    <row r="360" spans="15:15" s="38" customFormat="1" x14ac:dyDescent="0.25">
      <c r="O360" s="65"/>
    </row>
    <row r="361" spans="15:15" s="38" customFormat="1" x14ac:dyDescent="0.25">
      <c r="O361" s="65"/>
    </row>
    <row r="362" spans="15:15" s="38" customFormat="1" x14ac:dyDescent="0.25">
      <c r="O362" s="65"/>
    </row>
    <row r="363" spans="15:15" s="38" customFormat="1" x14ac:dyDescent="0.25">
      <c r="O363" s="65"/>
    </row>
    <row r="364" spans="15:15" s="38" customFormat="1" x14ac:dyDescent="0.25">
      <c r="O364" s="65"/>
    </row>
    <row r="365" spans="15:15" s="38" customFormat="1" x14ac:dyDescent="0.25">
      <c r="O365" s="65"/>
    </row>
    <row r="366" spans="15:15" s="38" customFormat="1" x14ac:dyDescent="0.25">
      <c r="O366" s="65"/>
    </row>
    <row r="367" spans="15:15" s="38" customFormat="1" x14ac:dyDescent="0.25">
      <c r="O367" s="65"/>
    </row>
    <row r="368" spans="15:15" s="38" customFormat="1" x14ac:dyDescent="0.25">
      <c r="O368" s="65"/>
    </row>
    <row r="369" spans="15:15" s="38" customFormat="1" x14ac:dyDescent="0.25">
      <c r="O369" s="65"/>
    </row>
    <row r="370" spans="15:15" s="38" customFormat="1" x14ac:dyDescent="0.25">
      <c r="O370" s="65"/>
    </row>
    <row r="371" spans="15:15" s="38" customFormat="1" x14ac:dyDescent="0.25">
      <c r="O371" s="65"/>
    </row>
    <row r="372" spans="15:15" s="38" customFormat="1" x14ac:dyDescent="0.25">
      <c r="O372" s="65"/>
    </row>
    <row r="373" spans="15:15" s="38" customFormat="1" x14ac:dyDescent="0.25">
      <c r="O373" s="65"/>
    </row>
    <row r="374" spans="15:15" s="38" customFormat="1" x14ac:dyDescent="0.25">
      <c r="O374" s="65"/>
    </row>
    <row r="375" spans="15:15" s="38" customFormat="1" x14ac:dyDescent="0.25">
      <c r="O375" s="65"/>
    </row>
    <row r="376" spans="15:15" s="38" customFormat="1" x14ac:dyDescent="0.25">
      <c r="O376" s="65"/>
    </row>
    <row r="377" spans="15:15" s="38" customFormat="1" x14ac:dyDescent="0.25">
      <c r="O377" s="65"/>
    </row>
    <row r="378" spans="15:15" s="38" customFormat="1" x14ac:dyDescent="0.25">
      <c r="O378" s="65"/>
    </row>
    <row r="379" spans="15:15" s="38" customFormat="1" x14ac:dyDescent="0.25">
      <c r="O379" s="65"/>
    </row>
    <row r="380" spans="15:15" s="38" customFormat="1" x14ac:dyDescent="0.25">
      <c r="O380" s="65"/>
    </row>
    <row r="381" spans="15:15" s="38" customFormat="1" x14ac:dyDescent="0.25">
      <c r="O381" s="65"/>
    </row>
    <row r="382" spans="15:15" s="38" customFormat="1" x14ac:dyDescent="0.25">
      <c r="O382" s="65"/>
    </row>
    <row r="383" spans="15:15" s="38" customFormat="1" x14ac:dyDescent="0.25">
      <c r="O383" s="65"/>
    </row>
    <row r="384" spans="15:15" s="38" customFormat="1" x14ac:dyDescent="0.25">
      <c r="O384" s="65"/>
    </row>
    <row r="385" spans="15:15" s="38" customFormat="1" x14ac:dyDescent="0.25">
      <c r="O385" s="65"/>
    </row>
    <row r="386" spans="15:15" s="38" customFormat="1" x14ac:dyDescent="0.25">
      <c r="O386" s="65"/>
    </row>
    <row r="387" spans="15:15" s="38" customFormat="1" x14ac:dyDescent="0.25">
      <c r="O387" s="65"/>
    </row>
    <row r="388" spans="15:15" s="38" customFormat="1" x14ac:dyDescent="0.25">
      <c r="O388" s="65"/>
    </row>
    <row r="389" spans="15:15" s="38" customFormat="1" x14ac:dyDescent="0.25">
      <c r="O389" s="65"/>
    </row>
    <row r="390" spans="15:15" s="38" customFormat="1" x14ac:dyDescent="0.25">
      <c r="O390" s="65"/>
    </row>
    <row r="391" spans="15:15" s="38" customFormat="1" x14ac:dyDescent="0.25">
      <c r="O391" s="65"/>
    </row>
    <row r="392" spans="15:15" s="38" customFormat="1" x14ac:dyDescent="0.25">
      <c r="O392" s="65"/>
    </row>
    <row r="393" spans="15:15" s="38" customFormat="1" x14ac:dyDescent="0.25">
      <c r="O393" s="65"/>
    </row>
    <row r="394" spans="15:15" s="38" customFormat="1" x14ac:dyDescent="0.25">
      <c r="O394" s="65"/>
    </row>
    <row r="395" spans="15:15" s="38" customFormat="1" x14ac:dyDescent="0.25">
      <c r="O395" s="65"/>
    </row>
    <row r="396" spans="15:15" s="38" customFormat="1" x14ac:dyDescent="0.25">
      <c r="O396" s="65"/>
    </row>
    <row r="397" spans="15:15" s="38" customFormat="1" x14ac:dyDescent="0.25">
      <c r="O397" s="65"/>
    </row>
    <row r="398" spans="15:15" s="38" customFormat="1" x14ac:dyDescent="0.25">
      <c r="O398" s="65"/>
    </row>
    <row r="399" spans="15:15" s="38" customFormat="1" x14ac:dyDescent="0.25">
      <c r="O399" s="65"/>
    </row>
    <row r="400" spans="15:15" s="38" customFormat="1" x14ac:dyDescent="0.25">
      <c r="O400" s="65"/>
    </row>
    <row r="401" spans="15:15" s="38" customFormat="1" x14ac:dyDescent="0.25">
      <c r="O401" s="65"/>
    </row>
    <row r="402" spans="15:15" s="38" customFormat="1" x14ac:dyDescent="0.25">
      <c r="O402" s="65"/>
    </row>
    <row r="403" spans="15:15" s="38" customFormat="1" x14ac:dyDescent="0.25">
      <c r="O403" s="65"/>
    </row>
    <row r="404" spans="15:15" s="38" customFormat="1" x14ac:dyDescent="0.25">
      <c r="O404" s="65"/>
    </row>
    <row r="405" spans="15:15" s="38" customFormat="1" x14ac:dyDescent="0.25">
      <c r="O405" s="65"/>
    </row>
    <row r="406" spans="15:15" s="38" customFormat="1" x14ac:dyDescent="0.25">
      <c r="O406" s="65"/>
    </row>
    <row r="407" spans="15:15" s="38" customFormat="1" x14ac:dyDescent="0.25">
      <c r="O407" s="65"/>
    </row>
    <row r="408" spans="15:15" s="38" customFormat="1" x14ac:dyDescent="0.25">
      <c r="O408" s="65"/>
    </row>
    <row r="409" spans="15:15" s="38" customFormat="1" x14ac:dyDescent="0.25">
      <c r="O409" s="65"/>
    </row>
    <row r="410" spans="15:15" s="38" customFormat="1" x14ac:dyDescent="0.25">
      <c r="O410" s="65"/>
    </row>
    <row r="411" spans="15:15" s="38" customFormat="1" x14ac:dyDescent="0.25">
      <c r="O411" s="65"/>
    </row>
    <row r="412" spans="15:15" s="38" customFormat="1" x14ac:dyDescent="0.25">
      <c r="O412" s="65"/>
    </row>
    <row r="413" spans="15:15" s="38" customFormat="1" x14ac:dyDescent="0.25">
      <c r="O413" s="65"/>
    </row>
    <row r="414" spans="15:15" s="38" customFormat="1" x14ac:dyDescent="0.25">
      <c r="O414" s="65"/>
    </row>
    <row r="415" spans="15:15" s="38" customFormat="1" x14ac:dyDescent="0.25">
      <c r="O415" s="65"/>
    </row>
    <row r="416" spans="15:15" s="38" customFormat="1" x14ac:dyDescent="0.25">
      <c r="O416" s="65"/>
    </row>
    <row r="417" spans="15:15" s="38" customFormat="1" x14ac:dyDescent="0.25">
      <c r="O417" s="65"/>
    </row>
    <row r="418" spans="15:15" s="38" customFormat="1" x14ac:dyDescent="0.25">
      <c r="O418" s="65"/>
    </row>
    <row r="419" spans="15:15" s="38" customFormat="1" x14ac:dyDescent="0.25">
      <c r="O419" s="65"/>
    </row>
    <row r="420" spans="15:15" s="38" customFormat="1" x14ac:dyDescent="0.25">
      <c r="O420" s="65"/>
    </row>
    <row r="421" spans="15:15" s="38" customFormat="1" x14ac:dyDescent="0.25">
      <c r="O421" s="65"/>
    </row>
    <row r="422" spans="15:15" s="38" customFormat="1" x14ac:dyDescent="0.25">
      <c r="O422" s="65"/>
    </row>
    <row r="423" spans="15:15" s="38" customFormat="1" x14ac:dyDescent="0.25">
      <c r="O423" s="65"/>
    </row>
    <row r="424" spans="15:15" s="38" customFormat="1" x14ac:dyDescent="0.25">
      <c r="O424" s="65"/>
    </row>
    <row r="425" spans="15:15" s="38" customFormat="1" x14ac:dyDescent="0.25">
      <c r="O425" s="65"/>
    </row>
    <row r="426" spans="15:15" s="38" customFormat="1" x14ac:dyDescent="0.25">
      <c r="O426" s="65"/>
    </row>
    <row r="427" spans="15:15" s="38" customFormat="1" x14ac:dyDescent="0.25">
      <c r="O427" s="65"/>
    </row>
    <row r="428" spans="15:15" s="38" customFormat="1" x14ac:dyDescent="0.25">
      <c r="O428" s="65"/>
    </row>
    <row r="429" spans="15:15" s="38" customFormat="1" x14ac:dyDescent="0.25">
      <c r="O429" s="65"/>
    </row>
    <row r="430" spans="15:15" s="38" customFormat="1" x14ac:dyDescent="0.25">
      <c r="O430" s="65"/>
    </row>
    <row r="431" spans="15:15" s="38" customFormat="1" x14ac:dyDescent="0.25">
      <c r="O431" s="65"/>
    </row>
    <row r="432" spans="15:15" s="38" customFormat="1" x14ac:dyDescent="0.25">
      <c r="O432" s="65"/>
    </row>
    <row r="433" spans="15:15" s="38" customFormat="1" x14ac:dyDescent="0.25">
      <c r="O433" s="65"/>
    </row>
    <row r="434" spans="15:15" s="38" customFormat="1" x14ac:dyDescent="0.25">
      <c r="O434" s="65"/>
    </row>
    <row r="435" spans="15:15" s="38" customFormat="1" x14ac:dyDescent="0.25">
      <c r="O435" s="65"/>
    </row>
    <row r="436" spans="15:15" s="38" customFormat="1" x14ac:dyDescent="0.25">
      <c r="O436" s="65"/>
    </row>
    <row r="437" spans="15:15" s="38" customFormat="1" x14ac:dyDescent="0.25">
      <c r="O437" s="65"/>
    </row>
    <row r="438" spans="15:15" s="38" customFormat="1" x14ac:dyDescent="0.25">
      <c r="O438" s="65"/>
    </row>
    <row r="439" spans="15:15" s="38" customFormat="1" x14ac:dyDescent="0.25">
      <c r="O439" s="65"/>
    </row>
    <row r="440" spans="15:15" s="38" customFormat="1" x14ac:dyDescent="0.25">
      <c r="O440" s="65"/>
    </row>
    <row r="441" spans="15:15" s="38" customFormat="1" x14ac:dyDescent="0.25">
      <c r="O441" s="65"/>
    </row>
    <row r="442" spans="15:15" s="38" customFormat="1" x14ac:dyDescent="0.25">
      <c r="O442" s="65"/>
    </row>
    <row r="443" spans="15:15" s="38" customFormat="1" x14ac:dyDescent="0.25">
      <c r="O443" s="65"/>
    </row>
    <row r="444" spans="15:15" s="38" customFormat="1" x14ac:dyDescent="0.25">
      <c r="O444" s="65"/>
    </row>
    <row r="445" spans="15:15" s="38" customFormat="1" x14ac:dyDescent="0.25">
      <c r="O445" s="65"/>
    </row>
    <row r="446" spans="15:15" s="38" customFormat="1" x14ac:dyDescent="0.25">
      <c r="O446" s="65"/>
    </row>
    <row r="447" spans="15:15" s="38" customFormat="1" x14ac:dyDescent="0.25">
      <c r="O447" s="65"/>
    </row>
    <row r="448" spans="15:15" s="38" customFormat="1" x14ac:dyDescent="0.25">
      <c r="O448" s="65"/>
    </row>
    <row r="449" spans="15:15" s="38" customFormat="1" x14ac:dyDescent="0.25">
      <c r="O449" s="65"/>
    </row>
    <row r="450" spans="15:15" s="38" customFormat="1" x14ac:dyDescent="0.25">
      <c r="O450" s="65"/>
    </row>
    <row r="451" spans="15:15" s="38" customFormat="1" x14ac:dyDescent="0.25">
      <c r="O451" s="65"/>
    </row>
    <row r="452" spans="15:15" s="38" customFormat="1" x14ac:dyDescent="0.25">
      <c r="O452" s="65"/>
    </row>
    <row r="453" spans="15:15" s="38" customFormat="1" x14ac:dyDescent="0.25">
      <c r="O453" s="65"/>
    </row>
    <row r="454" spans="15:15" s="38" customFormat="1" x14ac:dyDescent="0.25">
      <c r="O454" s="65"/>
    </row>
    <row r="455" spans="15:15" s="38" customFormat="1" x14ac:dyDescent="0.25">
      <c r="O455" s="65"/>
    </row>
    <row r="456" spans="15:15" s="38" customFormat="1" x14ac:dyDescent="0.25">
      <c r="O456" s="65"/>
    </row>
    <row r="457" spans="15:15" s="38" customFormat="1" x14ac:dyDescent="0.25">
      <c r="O457" s="65"/>
    </row>
    <row r="458" spans="15:15" s="38" customFormat="1" x14ac:dyDescent="0.25">
      <c r="O458" s="65"/>
    </row>
    <row r="459" spans="15:15" s="38" customFormat="1" x14ac:dyDescent="0.25">
      <c r="O459" s="65"/>
    </row>
    <row r="460" spans="15:15" s="38" customFormat="1" x14ac:dyDescent="0.25">
      <c r="O460" s="65"/>
    </row>
    <row r="461" spans="15:15" s="38" customFormat="1" x14ac:dyDescent="0.25">
      <c r="O461" s="65"/>
    </row>
    <row r="462" spans="15:15" s="38" customFormat="1" x14ac:dyDescent="0.25">
      <c r="O462" s="65"/>
    </row>
    <row r="463" spans="15:15" s="38" customFormat="1" x14ac:dyDescent="0.25">
      <c r="O463" s="65"/>
    </row>
    <row r="464" spans="15:15" s="38" customFormat="1" x14ac:dyDescent="0.25">
      <c r="O464" s="65"/>
    </row>
    <row r="465" spans="15:15" s="38" customFormat="1" x14ac:dyDescent="0.25">
      <c r="O465" s="65"/>
    </row>
    <row r="466" spans="15:15" s="38" customFormat="1" x14ac:dyDescent="0.25">
      <c r="O466" s="65"/>
    </row>
    <row r="467" spans="15:15" s="38" customFormat="1" x14ac:dyDescent="0.25">
      <c r="O467" s="65"/>
    </row>
    <row r="468" spans="15:15" s="38" customFormat="1" x14ac:dyDescent="0.25">
      <c r="O468" s="65"/>
    </row>
    <row r="469" spans="15:15" s="38" customFormat="1" x14ac:dyDescent="0.25">
      <c r="O469" s="65"/>
    </row>
    <row r="470" spans="15:15" s="38" customFormat="1" x14ac:dyDescent="0.25">
      <c r="O470" s="65"/>
    </row>
    <row r="471" spans="15:15" s="38" customFormat="1" x14ac:dyDescent="0.25">
      <c r="O471" s="65"/>
    </row>
    <row r="472" spans="15:15" s="38" customFormat="1" x14ac:dyDescent="0.25">
      <c r="O472" s="65"/>
    </row>
    <row r="473" spans="15:15" s="38" customFormat="1" x14ac:dyDescent="0.25">
      <c r="O473" s="65"/>
    </row>
    <row r="474" spans="15:15" s="38" customFormat="1" x14ac:dyDescent="0.25">
      <c r="O474" s="65"/>
    </row>
    <row r="475" spans="15:15" s="38" customFormat="1" x14ac:dyDescent="0.25">
      <c r="O475" s="65"/>
    </row>
    <row r="476" spans="15:15" s="38" customFormat="1" x14ac:dyDescent="0.25">
      <c r="O476" s="65"/>
    </row>
    <row r="477" spans="15:15" s="38" customFormat="1" x14ac:dyDescent="0.25">
      <c r="O477" s="65"/>
    </row>
    <row r="478" spans="15:15" s="38" customFormat="1" x14ac:dyDescent="0.25">
      <c r="O478" s="65"/>
    </row>
    <row r="479" spans="15:15" s="38" customFormat="1" x14ac:dyDescent="0.25">
      <c r="O479" s="65"/>
    </row>
    <row r="480" spans="15:15" s="38" customFormat="1" x14ac:dyDescent="0.25">
      <c r="O480" s="65"/>
    </row>
    <row r="481" spans="15:15" s="38" customFormat="1" x14ac:dyDescent="0.25">
      <c r="O481" s="65"/>
    </row>
    <row r="482" spans="15:15" s="38" customFormat="1" x14ac:dyDescent="0.25">
      <c r="O482" s="65"/>
    </row>
    <row r="483" spans="15:15" s="38" customFormat="1" x14ac:dyDescent="0.25">
      <c r="O483" s="65"/>
    </row>
    <row r="484" spans="15:15" s="38" customFormat="1" x14ac:dyDescent="0.25">
      <c r="O484" s="65"/>
    </row>
    <row r="485" spans="15:15" s="38" customFormat="1" x14ac:dyDescent="0.25">
      <c r="O485" s="65"/>
    </row>
    <row r="486" spans="15:15" s="38" customFormat="1" x14ac:dyDescent="0.25">
      <c r="O486" s="65"/>
    </row>
    <row r="487" spans="15:15" s="38" customFormat="1" x14ac:dyDescent="0.25">
      <c r="O487" s="65"/>
    </row>
    <row r="488" spans="15:15" s="38" customFormat="1" x14ac:dyDescent="0.25">
      <c r="O488" s="65"/>
    </row>
    <row r="489" spans="15:15" s="38" customFormat="1" x14ac:dyDescent="0.25">
      <c r="O489" s="65"/>
    </row>
    <row r="490" spans="15:15" s="38" customFormat="1" x14ac:dyDescent="0.25">
      <c r="O490" s="65"/>
    </row>
    <row r="491" spans="15:15" s="38" customFormat="1" x14ac:dyDescent="0.25">
      <c r="O491" s="65"/>
    </row>
    <row r="492" spans="15:15" s="38" customFormat="1" x14ac:dyDescent="0.25">
      <c r="O492" s="65"/>
    </row>
  </sheetData>
  <sheetProtection password="C955" sheet="1" formatCells="0" formatColumns="0" selectLockedCells="1"/>
  <mergeCells count="113">
    <mergeCell ref="E182:E187"/>
    <mergeCell ref="B98:C98"/>
    <mergeCell ref="B47:B51"/>
    <mergeCell ref="E105:E107"/>
    <mergeCell ref="E109:E110"/>
    <mergeCell ref="E67:E97"/>
    <mergeCell ref="E99:E103"/>
    <mergeCell ref="E61:E63"/>
    <mergeCell ref="E42:E44"/>
    <mergeCell ref="E47:E51"/>
    <mergeCell ref="E53:E59"/>
    <mergeCell ref="E130:E131"/>
    <mergeCell ref="E112:E117"/>
    <mergeCell ref="E119:E120"/>
    <mergeCell ref="E123:E126"/>
    <mergeCell ref="B65:C65"/>
    <mergeCell ref="B60:C60"/>
    <mergeCell ref="E195:E200"/>
    <mergeCell ref="E160:E180"/>
    <mergeCell ref="E133:E136"/>
    <mergeCell ref="E141:E145"/>
    <mergeCell ref="B260:N261"/>
    <mergeCell ref="B243:C243"/>
    <mergeCell ref="B244:C244"/>
    <mergeCell ref="B157:C157"/>
    <mergeCell ref="E202:E204"/>
    <mergeCell ref="E211:E242"/>
    <mergeCell ref="B146:C146"/>
    <mergeCell ref="B153:C153"/>
    <mergeCell ref="B154:C154"/>
    <mergeCell ref="B156:C156"/>
    <mergeCell ref="B158:C158"/>
    <mergeCell ref="B159:C159"/>
    <mergeCell ref="B148:C148"/>
    <mergeCell ref="B210:C210"/>
    <mergeCell ref="B190:C190"/>
    <mergeCell ref="B202:B204"/>
    <mergeCell ref="B188:C188"/>
    <mergeCell ref="B189:C189"/>
    <mergeCell ref="B245:B251"/>
    <mergeCell ref="B206:C206"/>
    <mergeCell ref="B207:C207"/>
    <mergeCell ref="B208:C208"/>
    <mergeCell ref="B209:C209"/>
    <mergeCell ref="B130:B131"/>
    <mergeCell ref="B151:C151"/>
    <mergeCell ref="B64:C64"/>
    <mergeCell ref="B192:C192"/>
    <mergeCell ref="B108:C108"/>
    <mergeCell ref="B109:B110"/>
    <mergeCell ref="B111:C111"/>
    <mergeCell ref="B118:C118"/>
    <mergeCell ref="B147:C147"/>
    <mergeCell ref="B129:C129"/>
    <mergeCell ref="B128:C128"/>
    <mergeCell ref="B195:B200"/>
    <mergeCell ref="B160:B180"/>
    <mergeCell ref="B182:B187"/>
    <mergeCell ref="B191:C191"/>
    <mergeCell ref="B201:C201"/>
    <mergeCell ref="B132:C132"/>
    <mergeCell ref="B133:B136"/>
    <mergeCell ref="B67:B97"/>
    <mergeCell ref="B194:C194"/>
    <mergeCell ref="B123:B126"/>
    <mergeCell ref="B205:C205"/>
    <mergeCell ref="B193:C193"/>
    <mergeCell ref="B139:C139"/>
    <mergeCell ref="B141:B145"/>
    <mergeCell ref="B149:C149"/>
    <mergeCell ref="B138:C138"/>
    <mergeCell ref="B45:C45"/>
    <mergeCell ref="B46:C46"/>
    <mergeCell ref="B152:C152"/>
    <mergeCell ref="B150:C150"/>
    <mergeCell ref="B140:C140"/>
    <mergeCell ref="B181:C181"/>
    <mergeCell ref="B137:C137"/>
    <mergeCell ref="B127:C127"/>
    <mergeCell ref="B119:B120"/>
    <mergeCell ref="B121:C121"/>
    <mergeCell ref="B99:B103"/>
    <mergeCell ref="B104:C104"/>
    <mergeCell ref="B122:C122"/>
    <mergeCell ref="B66:C66"/>
    <mergeCell ref="B112:B117"/>
    <mergeCell ref="B105:B107"/>
    <mergeCell ref="B61:B63"/>
    <mergeCell ref="B52:C52"/>
    <mergeCell ref="D4:N4"/>
    <mergeCell ref="C252:F252"/>
    <mergeCell ref="C253:F253"/>
    <mergeCell ref="C254:F254"/>
    <mergeCell ref="Q2:Y7"/>
    <mergeCell ref="E34:E38"/>
    <mergeCell ref="B53:B59"/>
    <mergeCell ref="B34:B38"/>
    <mergeCell ref="B39:C39"/>
    <mergeCell ref="B9:C9"/>
    <mergeCell ref="B10:C10"/>
    <mergeCell ref="B40:C40"/>
    <mergeCell ref="B41:C41"/>
    <mergeCell ref="B42:B44"/>
    <mergeCell ref="B33:C33"/>
    <mergeCell ref="B5:C7"/>
    <mergeCell ref="H6:N6"/>
    <mergeCell ref="B8:C8"/>
    <mergeCell ref="E12:E32"/>
    <mergeCell ref="B12:B32"/>
    <mergeCell ref="B11:C11"/>
    <mergeCell ref="B2:G2"/>
    <mergeCell ref="G5:N5"/>
    <mergeCell ref="E3:N3"/>
  </mergeCells>
  <phoneticPr fontId="0" type="noConversion"/>
  <pageMargins left="0.70866141732283472" right="0.70866141732283472" top="0.39370078740157483" bottom="0.39370078740157483" header="0.31496062992125984" footer="0.31496062992125984"/>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1:CZ676"/>
  <sheetViews>
    <sheetView showGridLines="0" topLeftCell="A144" zoomScale="90" zoomScaleNormal="90" zoomScaleSheetLayoutView="80" workbookViewId="0">
      <selection activeCell="H166" sqref="H166"/>
    </sheetView>
  </sheetViews>
  <sheetFormatPr defaultRowHeight="15" x14ac:dyDescent="0.25"/>
  <cols>
    <col min="1" max="1" width="1.85546875" customWidth="1"/>
    <col min="2" max="2" width="8" customWidth="1"/>
    <col min="3" max="3" width="49.5703125" customWidth="1"/>
    <col min="4" max="4" width="9" customWidth="1"/>
    <col min="5" max="6" width="9.42578125" customWidth="1"/>
    <col min="7" max="7" width="10.7109375" customWidth="1"/>
    <col min="8" max="8" width="16.140625" customWidth="1"/>
    <col min="9" max="10" width="10.7109375" customWidth="1"/>
    <col min="11" max="11" width="14.140625" customWidth="1"/>
    <col min="12" max="22" width="10.7109375" customWidth="1"/>
    <col min="23" max="58" width="9.140625" style="38"/>
  </cols>
  <sheetData>
    <row r="1" spans="2:22" ht="18.95" customHeight="1" thickBot="1" x14ac:dyDescent="0.3">
      <c r="B1" s="671" t="s">
        <v>267</v>
      </c>
      <c r="C1" s="671"/>
      <c r="D1" s="671"/>
      <c r="G1" s="38"/>
      <c r="H1" s="38"/>
      <c r="I1" s="38"/>
      <c r="J1" s="38"/>
      <c r="K1" s="38"/>
      <c r="L1" s="38"/>
      <c r="M1" s="38"/>
      <c r="N1" s="38"/>
      <c r="O1" s="38"/>
      <c r="P1" s="38"/>
      <c r="Q1" s="38"/>
      <c r="R1" s="38"/>
      <c r="S1" s="38"/>
      <c r="T1" s="41"/>
      <c r="U1" s="41"/>
      <c r="V1" s="41"/>
    </row>
    <row r="2" spans="2:22" ht="34.5" thickTop="1" x14ac:dyDescent="0.3">
      <c r="B2" s="600" t="str">
        <f>'Úvodní list'!D10</f>
        <v>Roční rozpočet -podrobný rozpis rozpočtu na rok 2023</v>
      </c>
      <c r="C2" s="601"/>
      <c r="D2" s="601"/>
      <c r="E2" s="602"/>
      <c r="F2" s="602"/>
      <c r="G2" s="602"/>
      <c r="H2" s="88"/>
      <c r="I2" s="88"/>
      <c r="J2" s="88"/>
      <c r="K2" s="88"/>
      <c r="L2" s="88"/>
      <c r="M2" s="88"/>
      <c r="N2" s="88"/>
      <c r="O2" s="88"/>
      <c r="P2" s="88"/>
      <c r="Q2" s="88"/>
      <c r="R2" s="88"/>
      <c r="S2" s="88"/>
      <c r="T2" s="88"/>
      <c r="U2" s="89" t="s">
        <v>169</v>
      </c>
      <c r="V2" s="90">
        <f>IF('Úvodní list'!F20=0,"Nevyplněn úvodní list",'Úvodní list'!F20)</f>
        <v>1700</v>
      </c>
    </row>
    <row r="3" spans="2:22" ht="15.75" customHeight="1" x14ac:dyDescent="0.25">
      <c r="B3" s="214"/>
      <c r="C3" s="92" t="s">
        <v>270</v>
      </c>
      <c r="D3" s="92"/>
      <c r="E3" s="606" t="str">
        <f>IF('Úvodní list'!F17=0,"Nevyplněn úvodní list",'Úvodní list'!F17)</f>
        <v xml:space="preserve">Odborný léčebný ústav Paseka, příspěvková organizace  </v>
      </c>
      <c r="F3" s="606"/>
      <c r="G3" s="607"/>
      <c r="H3" s="607"/>
      <c r="I3" s="607"/>
      <c r="J3" s="607"/>
      <c r="K3" s="607"/>
      <c r="L3" s="607"/>
      <c r="M3" s="607"/>
      <c r="N3" s="607"/>
      <c r="O3" s="607"/>
      <c r="P3" s="607"/>
      <c r="Q3" s="607"/>
      <c r="R3" s="607"/>
      <c r="S3" s="607"/>
      <c r="T3" s="607"/>
      <c r="U3" s="607"/>
      <c r="V3" s="608"/>
    </row>
    <row r="4" spans="2:22" ht="15.75" thickBot="1" x14ac:dyDescent="0.3">
      <c r="B4" s="93"/>
      <c r="C4" s="94"/>
      <c r="D4" s="654" t="str">
        <f>'Úvodní list'!C21</f>
        <v>Pozn. :</v>
      </c>
      <c r="E4" s="654"/>
      <c r="F4" s="654"/>
      <c r="G4" s="654"/>
      <c r="H4" s="654"/>
      <c r="I4" s="654"/>
      <c r="J4" s="654"/>
      <c r="K4" s="654"/>
      <c r="L4" s="654"/>
      <c r="M4" s="654"/>
      <c r="N4" s="654"/>
      <c r="O4" s="654"/>
      <c r="P4" s="654"/>
      <c r="Q4" s="654"/>
      <c r="R4" s="654"/>
      <c r="S4" s="654"/>
      <c r="T4" s="654"/>
      <c r="U4" s="654"/>
      <c r="V4" s="655"/>
    </row>
    <row r="5" spans="2:22" ht="21.75" thickTop="1" thickBot="1" x14ac:dyDescent="0.3">
      <c r="B5" s="587" t="s">
        <v>271</v>
      </c>
      <c r="C5" s="588"/>
      <c r="D5" s="99"/>
      <c r="E5" s="99"/>
      <c r="F5" s="100"/>
      <c r="G5" s="672" t="s">
        <v>403</v>
      </c>
      <c r="H5" s="604"/>
      <c r="I5" s="604"/>
      <c r="J5" s="604"/>
      <c r="K5" s="604"/>
      <c r="L5" s="604"/>
      <c r="M5" s="604"/>
      <c r="N5" s="604"/>
      <c r="O5" s="604"/>
      <c r="P5" s="604"/>
      <c r="Q5" s="604"/>
      <c r="R5" s="604"/>
      <c r="S5" s="604"/>
      <c r="T5" s="604"/>
      <c r="U5" s="604"/>
      <c r="V5" s="605"/>
    </row>
    <row r="6" spans="2:22" ht="18.95" customHeight="1" thickTop="1" x14ac:dyDescent="0.25">
      <c r="B6" s="589"/>
      <c r="C6" s="590"/>
      <c r="D6" s="101"/>
      <c r="E6" s="101"/>
      <c r="F6" s="102"/>
      <c r="G6" s="216"/>
      <c r="H6" s="593" t="s">
        <v>275</v>
      </c>
      <c r="I6" s="594"/>
      <c r="J6" s="594"/>
      <c r="K6" s="594"/>
      <c r="L6" s="594"/>
      <c r="M6" s="594"/>
      <c r="N6" s="594"/>
      <c r="O6" s="594"/>
      <c r="P6" s="594"/>
      <c r="Q6" s="594"/>
      <c r="R6" s="594"/>
      <c r="S6" s="594"/>
      <c r="T6" s="594"/>
      <c r="U6" s="594"/>
      <c r="V6" s="595"/>
    </row>
    <row r="7" spans="2:22" ht="51.75" customHeight="1" x14ac:dyDescent="0.25">
      <c r="B7" s="591"/>
      <c r="C7" s="592"/>
      <c r="D7" s="215"/>
      <c r="E7" s="215"/>
      <c r="F7" s="102"/>
      <c r="G7" s="217"/>
      <c r="H7" s="10" t="s">
        <v>921</v>
      </c>
      <c r="I7" s="11" t="s">
        <v>922</v>
      </c>
      <c r="J7" s="11" t="s">
        <v>923</v>
      </c>
      <c r="K7" s="11" t="s">
        <v>924</v>
      </c>
      <c r="L7" s="11" t="s">
        <v>925</v>
      </c>
      <c r="M7" s="11" t="s">
        <v>926</v>
      </c>
      <c r="N7" s="11" t="s">
        <v>927</v>
      </c>
      <c r="O7" s="11" t="s">
        <v>928</v>
      </c>
      <c r="P7" s="11" t="s">
        <v>929</v>
      </c>
      <c r="Q7" s="11" t="s">
        <v>930</v>
      </c>
      <c r="R7" s="11" t="s">
        <v>931</v>
      </c>
      <c r="S7" s="11" t="s">
        <v>932</v>
      </c>
      <c r="T7" s="11" t="s">
        <v>933</v>
      </c>
      <c r="U7" s="11"/>
      <c r="V7" s="12"/>
    </row>
    <row r="8" spans="2:22" ht="15.75" thickBot="1" x14ac:dyDescent="0.3">
      <c r="B8" s="596" t="s">
        <v>12</v>
      </c>
      <c r="C8" s="597"/>
      <c r="D8" s="104" t="s">
        <v>347</v>
      </c>
      <c r="E8" s="105" t="s">
        <v>43</v>
      </c>
      <c r="F8" s="106" t="s">
        <v>281</v>
      </c>
      <c r="G8" s="218" t="s">
        <v>170</v>
      </c>
      <c r="H8" s="16"/>
      <c r="I8" s="17"/>
      <c r="J8" s="17"/>
      <c r="K8" s="17"/>
      <c r="L8" s="17"/>
      <c r="M8" s="17"/>
      <c r="N8" s="17"/>
      <c r="O8" s="17"/>
      <c r="P8" s="17"/>
      <c r="Q8" s="17"/>
      <c r="R8" s="17"/>
      <c r="S8" s="17"/>
      <c r="T8" s="17"/>
      <c r="U8" s="17"/>
      <c r="V8" s="18"/>
    </row>
    <row r="9" spans="2:22" ht="16.5" customHeight="1" x14ac:dyDescent="0.25">
      <c r="B9" s="579" t="s">
        <v>13</v>
      </c>
      <c r="C9" s="673"/>
      <c r="D9" s="219"/>
      <c r="E9" s="220"/>
      <c r="F9" s="190"/>
      <c r="G9" s="197">
        <f t="shared" ref="G9:V9" si="0">G10+G146+G150+G152</f>
        <v>4066000.4623625283</v>
      </c>
      <c r="H9" s="198">
        <f t="shared" si="0"/>
        <v>187201.63615389477</v>
      </c>
      <c r="I9" s="198">
        <f t="shared" si="0"/>
        <v>723495.57572301058</v>
      </c>
      <c r="J9" s="198">
        <f t="shared" si="0"/>
        <v>203377.56096525938</v>
      </c>
      <c r="K9" s="198">
        <f t="shared" ref="K9:Q9" si="1">K10+K146+K150+K152</f>
        <v>834143.31275995262</v>
      </c>
      <c r="L9" s="198">
        <f t="shared" si="1"/>
        <v>3801.9067900417294</v>
      </c>
      <c r="M9" s="198">
        <f t="shared" si="1"/>
        <v>0</v>
      </c>
      <c r="N9" s="198">
        <f t="shared" si="1"/>
        <v>0</v>
      </c>
      <c r="O9" s="198">
        <f t="shared" si="1"/>
        <v>89713.784485057899</v>
      </c>
      <c r="P9" s="198">
        <f t="shared" si="1"/>
        <v>1440438.9445778618</v>
      </c>
      <c r="Q9" s="198">
        <f t="shared" si="1"/>
        <v>19024.786896109446</v>
      </c>
      <c r="R9" s="198">
        <f t="shared" ref="R9" si="2">R10+R146+R150+R152</f>
        <v>440164.97878909984</v>
      </c>
      <c r="S9" s="198">
        <f t="shared" si="0"/>
        <v>50263.574637499041</v>
      </c>
      <c r="T9" s="198">
        <f t="shared" si="0"/>
        <v>74374.400584740913</v>
      </c>
      <c r="U9" s="198">
        <f t="shared" si="0"/>
        <v>0</v>
      </c>
      <c r="V9" s="199">
        <f t="shared" si="0"/>
        <v>0</v>
      </c>
    </row>
    <row r="10" spans="2:22" ht="16.5" customHeight="1" x14ac:dyDescent="0.25">
      <c r="B10" s="581" t="s">
        <v>14</v>
      </c>
      <c r="C10" s="674"/>
      <c r="D10" s="221"/>
      <c r="E10" s="222"/>
      <c r="F10" s="202"/>
      <c r="G10" s="203">
        <f>G11+G33+G39+G40+G41+G45+G46+G52+G60+G64+G65+G66+G98+G104+G108+G111+G118+G121+G122+G127+G128+G129+G132+G137+G138+G139+G140</f>
        <v>4066000.4623625283</v>
      </c>
      <c r="H10" s="204">
        <f t="shared" ref="H10:V10" si="3">H11+H33+H39+H40+H41+H45+H46+H52+H60+H64+H65+H66+H98+H104+H108+H111+H118+H121+H122+H127+H128+H129+H132+H137+H138+H139+H140</f>
        <v>187201.63615389477</v>
      </c>
      <c r="I10" s="204">
        <f t="shared" si="3"/>
        <v>723495.57572301058</v>
      </c>
      <c r="J10" s="204">
        <f t="shared" si="3"/>
        <v>203377.56096525938</v>
      </c>
      <c r="K10" s="204">
        <f t="shared" ref="K10:Q10" si="4">K11+K33+K39+K40+K41+K45+K46+K52+K60+K64+K65+K66+K98+K104+K108+K111+K118+K121+K122+K127+K128+K129+K132+K137+K138+K139+K140</f>
        <v>834143.31275995262</v>
      </c>
      <c r="L10" s="204">
        <f t="shared" si="4"/>
        <v>3801.9067900417294</v>
      </c>
      <c r="M10" s="204">
        <f t="shared" si="4"/>
        <v>0</v>
      </c>
      <c r="N10" s="204">
        <f t="shared" si="4"/>
        <v>0</v>
      </c>
      <c r="O10" s="204">
        <f t="shared" si="4"/>
        <v>89713.784485057899</v>
      </c>
      <c r="P10" s="204">
        <f t="shared" si="4"/>
        <v>1440438.9445778618</v>
      </c>
      <c r="Q10" s="204">
        <f t="shared" si="4"/>
        <v>19024.786896109446</v>
      </c>
      <c r="R10" s="204">
        <f t="shared" ref="R10" si="5">R11+R33+R39+R40+R41+R45+R46+R52+R60+R64+R65+R66+R98+R104+R108+R111+R118+R121+R122+R127+R128+R129+R132+R137+R138+R139+R140</f>
        <v>440164.97878909984</v>
      </c>
      <c r="S10" s="204">
        <f t="shared" si="3"/>
        <v>50263.574637499041</v>
      </c>
      <c r="T10" s="204">
        <f t="shared" si="3"/>
        <v>74374.400584740913</v>
      </c>
      <c r="U10" s="204">
        <f t="shared" si="3"/>
        <v>0</v>
      </c>
      <c r="V10" s="205">
        <f t="shared" si="3"/>
        <v>0</v>
      </c>
    </row>
    <row r="11" spans="2:22" ht="15.75" customHeight="1" x14ac:dyDescent="0.25">
      <c r="B11" s="598" t="s">
        <v>152</v>
      </c>
      <c r="C11" s="619"/>
      <c r="D11" s="126"/>
      <c r="E11" s="223">
        <v>501</v>
      </c>
      <c r="F11" s="224"/>
      <c r="G11" s="178">
        <f>SUM(G12:G32)</f>
        <v>852000</v>
      </c>
      <c r="H11" s="179">
        <f t="shared" ref="H11:V11" si="6">SUM(H12:H32)</f>
        <v>9767.3282260824053</v>
      </c>
      <c r="I11" s="179">
        <f t="shared" si="6"/>
        <v>3273.0396366091245</v>
      </c>
      <c r="J11" s="179">
        <f t="shared" si="6"/>
        <v>9559.5834882776253</v>
      </c>
      <c r="K11" s="179">
        <f t="shared" ref="K11:Q11" si="7">SUM(K12:K32)</f>
        <v>30.56787793176446</v>
      </c>
      <c r="L11" s="179">
        <f t="shared" si="7"/>
        <v>4.6677961153954177</v>
      </c>
      <c r="M11" s="179">
        <f t="shared" si="7"/>
        <v>0</v>
      </c>
      <c r="N11" s="179">
        <f t="shared" si="7"/>
        <v>0</v>
      </c>
      <c r="O11" s="179">
        <f t="shared" si="7"/>
        <v>18211.343554361196</v>
      </c>
      <c r="P11" s="179">
        <f t="shared" si="7"/>
        <v>757185.21762033307</v>
      </c>
      <c r="Q11" s="179">
        <f t="shared" si="7"/>
        <v>2012.8810243374517</v>
      </c>
      <c r="R11" s="179">
        <f t="shared" ref="R11" si="8">SUM(R12:R32)</f>
        <v>30074.520312366876</v>
      </c>
      <c r="S11" s="179">
        <f t="shared" si="6"/>
        <v>20724.714684165869</v>
      </c>
      <c r="T11" s="179">
        <f t="shared" si="6"/>
        <v>1156.1357794190981</v>
      </c>
      <c r="U11" s="179">
        <f t="shared" si="6"/>
        <v>0</v>
      </c>
      <c r="V11" s="180">
        <f t="shared" si="6"/>
        <v>0</v>
      </c>
    </row>
    <row r="12" spans="2:22" x14ac:dyDescent="0.25">
      <c r="B12" s="574" t="s">
        <v>15</v>
      </c>
      <c r="C12" s="116" t="s">
        <v>45</v>
      </c>
      <c r="D12" s="116"/>
      <c r="E12" s="664" t="s">
        <v>44</v>
      </c>
      <c r="F12" s="224" t="s">
        <v>315</v>
      </c>
      <c r="G12" s="165">
        <f t="shared" ref="G12:G32" si="9">SUM(H12:V12)</f>
        <v>0</v>
      </c>
      <c r="H12" s="49"/>
      <c r="I12" s="49"/>
      <c r="J12" s="49"/>
      <c r="K12" s="49"/>
      <c r="L12" s="49"/>
      <c r="M12" s="49"/>
      <c r="N12" s="49"/>
      <c r="O12" s="49"/>
      <c r="P12" s="49"/>
      <c r="Q12" s="49"/>
      <c r="R12" s="49"/>
      <c r="S12" s="49"/>
      <c r="T12" s="49"/>
      <c r="U12" s="49"/>
      <c r="V12" s="50"/>
    </row>
    <row r="13" spans="2:22" x14ac:dyDescent="0.25">
      <c r="B13" s="575"/>
      <c r="C13" s="116" t="s">
        <v>46</v>
      </c>
      <c r="D13" s="116"/>
      <c r="E13" s="665"/>
      <c r="F13" s="224" t="s">
        <v>316</v>
      </c>
      <c r="G13" s="165">
        <f t="shared" si="9"/>
        <v>30000</v>
      </c>
      <c r="H13" s="49"/>
      <c r="I13" s="49"/>
      <c r="J13" s="49"/>
      <c r="K13" s="49"/>
      <c r="L13" s="49"/>
      <c r="M13" s="49"/>
      <c r="N13" s="49"/>
      <c r="O13" s="49"/>
      <c r="P13" s="49">
        <v>30000</v>
      </c>
      <c r="Q13" s="49"/>
      <c r="R13" s="49"/>
      <c r="S13" s="49"/>
      <c r="T13" s="49"/>
      <c r="U13" s="49"/>
      <c r="V13" s="50"/>
    </row>
    <row r="14" spans="2:22" x14ac:dyDescent="0.25">
      <c r="B14" s="575"/>
      <c r="C14" s="116" t="s">
        <v>890</v>
      </c>
      <c r="D14" s="116"/>
      <c r="E14" s="665"/>
      <c r="F14" s="224" t="s">
        <v>317</v>
      </c>
      <c r="G14" s="165">
        <f t="shared" si="9"/>
        <v>700000</v>
      </c>
      <c r="H14" s="49"/>
      <c r="I14" s="49"/>
      <c r="J14" s="49"/>
      <c r="K14" s="49"/>
      <c r="L14" s="49"/>
      <c r="M14" s="49"/>
      <c r="N14" s="49"/>
      <c r="O14" s="49"/>
      <c r="P14" s="49">
        <v>700000</v>
      </c>
      <c r="Q14" s="49"/>
      <c r="R14" s="49"/>
      <c r="S14" s="49"/>
      <c r="T14" s="49"/>
      <c r="U14" s="49"/>
      <c r="V14" s="50"/>
    </row>
    <row r="15" spans="2:22" ht="38.25" x14ac:dyDescent="0.25">
      <c r="B15" s="575"/>
      <c r="C15" s="116" t="s">
        <v>47</v>
      </c>
      <c r="D15" s="116"/>
      <c r="E15" s="665"/>
      <c r="F15" s="224" t="s">
        <v>318</v>
      </c>
      <c r="G15" s="165">
        <f t="shared" si="9"/>
        <v>0</v>
      </c>
      <c r="H15" s="49"/>
      <c r="I15" s="49"/>
      <c r="J15" s="49"/>
      <c r="K15" s="49"/>
      <c r="L15" s="49"/>
      <c r="M15" s="49"/>
      <c r="N15" s="49"/>
      <c r="O15" s="49"/>
      <c r="P15" s="49"/>
      <c r="Q15" s="49"/>
      <c r="R15" s="49"/>
      <c r="S15" s="49"/>
      <c r="T15" s="49"/>
      <c r="U15" s="49"/>
      <c r="V15" s="50"/>
    </row>
    <row r="16" spans="2:22" x14ac:dyDescent="0.25">
      <c r="B16" s="575"/>
      <c r="C16" s="116" t="s">
        <v>48</v>
      </c>
      <c r="D16" s="116"/>
      <c r="E16" s="665"/>
      <c r="F16" s="224" t="s">
        <v>319</v>
      </c>
      <c r="G16" s="165">
        <f t="shared" si="9"/>
        <v>20000</v>
      </c>
      <c r="H16" s="49"/>
      <c r="I16" s="49"/>
      <c r="J16" s="49"/>
      <c r="K16" s="49"/>
      <c r="L16" s="49"/>
      <c r="M16" s="49"/>
      <c r="N16" s="49"/>
      <c r="O16" s="49"/>
      <c r="P16" s="49">
        <v>12.755950244509622</v>
      </c>
      <c r="Q16" s="49"/>
      <c r="R16" s="49"/>
      <c r="S16" s="49">
        <v>19987.244049755489</v>
      </c>
      <c r="T16" s="49"/>
      <c r="U16" s="49"/>
      <c r="V16" s="50"/>
    </row>
    <row r="17" spans="2:22" x14ac:dyDescent="0.25">
      <c r="B17" s="575"/>
      <c r="C17" s="116" t="s">
        <v>49</v>
      </c>
      <c r="D17" s="116"/>
      <c r="E17" s="665"/>
      <c r="F17" s="224" t="s">
        <v>320</v>
      </c>
      <c r="G17" s="165">
        <f t="shared" si="9"/>
        <v>0</v>
      </c>
      <c r="H17" s="49"/>
      <c r="I17" s="49"/>
      <c r="J17" s="49"/>
      <c r="K17" s="49"/>
      <c r="L17" s="49"/>
      <c r="M17" s="49"/>
      <c r="N17" s="49"/>
      <c r="O17" s="49"/>
      <c r="P17" s="49"/>
      <c r="Q17" s="49"/>
      <c r="R17" s="49"/>
      <c r="S17" s="49"/>
      <c r="T17" s="49"/>
      <c r="U17" s="49"/>
      <c r="V17" s="50"/>
    </row>
    <row r="18" spans="2:22" ht="25.5" x14ac:dyDescent="0.25">
      <c r="B18" s="575"/>
      <c r="C18" s="116" t="s">
        <v>50</v>
      </c>
      <c r="D18" s="116"/>
      <c r="E18" s="665"/>
      <c r="F18" s="224" t="s">
        <v>321</v>
      </c>
      <c r="G18" s="165">
        <f t="shared" si="9"/>
        <v>0</v>
      </c>
      <c r="H18" s="49"/>
      <c r="I18" s="49"/>
      <c r="J18" s="49"/>
      <c r="K18" s="49"/>
      <c r="L18" s="49"/>
      <c r="M18" s="49"/>
      <c r="N18" s="49"/>
      <c r="O18" s="49"/>
      <c r="P18" s="49"/>
      <c r="Q18" s="49"/>
      <c r="R18" s="49"/>
      <c r="S18" s="49"/>
      <c r="T18" s="49"/>
      <c r="U18" s="49"/>
      <c r="V18" s="50"/>
    </row>
    <row r="19" spans="2:22" ht="25.5" x14ac:dyDescent="0.25">
      <c r="B19" s="575"/>
      <c r="C19" s="116" t="s">
        <v>51</v>
      </c>
      <c r="D19" s="116"/>
      <c r="E19" s="665"/>
      <c r="F19" s="224" t="s">
        <v>322</v>
      </c>
      <c r="G19" s="165">
        <f t="shared" si="9"/>
        <v>0</v>
      </c>
      <c r="H19" s="49"/>
      <c r="I19" s="49"/>
      <c r="J19" s="49"/>
      <c r="K19" s="49"/>
      <c r="L19" s="49"/>
      <c r="M19" s="49"/>
      <c r="N19" s="49"/>
      <c r="O19" s="49"/>
      <c r="P19" s="49"/>
      <c r="Q19" s="49"/>
      <c r="R19" s="49"/>
      <c r="S19" s="49"/>
      <c r="T19" s="49"/>
      <c r="U19" s="49"/>
      <c r="V19" s="50"/>
    </row>
    <row r="20" spans="2:22" x14ac:dyDescent="0.25">
      <c r="B20" s="575"/>
      <c r="C20" s="116" t="s">
        <v>52</v>
      </c>
      <c r="D20" s="116"/>
      <c r="E20" s="665"/>
      <c r="F20" s="224" t="s">
        <v>323</v>
      </c>
      <c r="G20" s="165">
        <f t="shared" si="9"/>
        <v>999.99999999999989</v>
      </c>
      <c r="H20" s="49">
        <v>0</v>
      </c>
      <c r="I20" s="49">
        <v>0</v>
      </c>
      <c r="J20" s="49">
        <v>67.158652117963058</v>
      </c>
      <c r="K20" s="49">
        <v>0</v>
      </c>
      <c r="L20" s="49">
        <v>0</v>
      </c>
      <c r="M20" s="49">
        <v>0</v>
      </c>
      <c r="N20" s="49">
        <v>0</v>
      </c>
      <c r="O20" s="49">
        <v>0</v>
      </c>
      <c r="P20" s="49">
        <v>746.44949143710312</v>
      </c>
      <c r="Q20" s="49"/>
      <c r="R20" s="49">
        <v>168.44591542503318</v>
      </c>
      <c r="S20" s="49">
        <v>17.945941019900609</v>
      </c>
      <c r="T20" s="49"/>
      <c r="U20" s="49"/>
      <c r="V20" s="50"/>
    </row>
    <row r="21" spans="2:22" x14ac:dyDescent="0.25">
      <c r="B21" s="575"/>
      <c r="C21" s="116" t="s">
        <v>53</v>
      </c>
      <c r="D21" s="116"/>
      <c r="E21" s="665"/>
      <c r="F21" s="224" t="s">
        <v>324</v>
      </c>
      <c r="G21" s="165">
        <f t="shared" si="9"/>
        <v>0</v>
      </c>
      <c r="H21" s="49"/>
      <c r="I21" s="49"/>
      <c r="J21" s="49"/>
      <c r="K21" s="49"/>
      <c r="L21" s="49"/>
      <c r="M21" s="49"/>
      <c r="N21" s="49"/>
      <c r="O21" s="49"/>
      <c r="P21" s="49"/>
      <c r="Q21" s="49"/>
      <c r="R21" s="49"/>
      <c r="S21" s="49"/>
      <c r="T21" s="49"/>
      <c r="U21" s="49"/>
      <c r="V21" s="50"/>
    </row>
    <row r="22" spans="2:22" x14ac:dyDescent="0.25">
      <c r="B22" s="575"/>
      <c r="C22" s="116" t="s">
        <v>54</v>
      </c>
      <c r="D22" s="116"/>
      <c r="E22" s="665"/>
      <c r="F22" s="224" t="s">
        <v>325</v>
      </c>
      <c r="G22" s="165">
        <f t="shared" si="9"/>
        <v>0</v>
      </c>
      <c r="H22" s="49"/>
      <c r="I22" s="49"/>
      <c r="J22" s="49"/>
      <c r="K22" s="49"/>
      <c r="L22" s="49"/>
      <c r="M22" s="49"/>
      <c r="N22" s="49"/>
      <c r="O22" s="49"/>
      <c r="P22" s="49"/>
      <c r="Q22" s="49"/>
      <c r="R22" s="49"/>
      <c r="S22" s="49"/>
      <c r="T22" s="49"/>
      <c r="U22" s="49"/>
      <c r="V22" s="50"/>
    </row>
    <row r="23" spans="2:22" x14ac:dyDescent="0.25">
      <c r="B23" s="575"/>
      <c r="C23" s="116" t="s">
        <v>55</v>
      </c>
      <c r="D23" s="116"/>
      <c r="E23" s="665"/>
      <c r="F23" s="224" t="s">
        <v>326</v>
      </c>
      <c r="G23" s="165">
        <f t="shared" si="9"/>
        <v>0</v>
      </c>
      <c r="H23" s="49"/>
      <c r="I23" s="49"/>
      <c r="J23" s="49"/>
      <c r="K23" s="49"/>
      <c r="L23" s="49"/>
      <c r="M23" s="49"/>
      <c r="N23" s="49"/>
      <c r="O23" s="49"/>
      <c r="P23" s="49"/>
      <c r="Q23" s="49"/>
      <c r="R23" s="49"/>
      <c r="S23" s="49"/>
      <c r="T23" s="49"/>
      <c r="U23" s="49"/>
      <c r="V23" s="50"/>
    </row>
    <row r="24" spans="2:22" x14ac:dyDescent="0.25">
      <c r="B24" s="575"/>
      <c r="C24" s="116" t="s">
        <v>56</v>
      </c>
      <c r="D24" s="116"/>
      <c r="E24" s="665"/>
      <c r="F24" s="224" t="s">
        <v>327</v>
      </c>
      <c r="G24" s="165">
        <f t="shared" si="9"/>
        <v>3000</v>
      </c>
      <c r="H24" s="49">
        <v>0</v>
      </c>
      <c r="I24" s="49">
        <v>410.80914788819115</v>
      </c>
      <c r="J24" s="49">
        <v>550.0893950943173</v>
      </c>
      <c r="K24" s="49">
        <v>23.957636424399105</v>
      </c>
      <c r="L24" s="49"/>
      <c r="M24" s="49"/>
      <c r="N24" s="49"/>
      <c r="O24" s="49"/>
      <c r="P24" s="49">
        <v>1028.6060158977532</v>
      </c>
      <c r="Q24" s="49"/>
      <c r="R24" s="49">
        <v>986.5378046953391</v>
      </c>
      <c r="S24" s="49"/>
      <c r="T24" s="49"/>
      <c r="U24" s="49"/>
      <c r="V24" s="50"/>
    </row>
    <row r="25" spans="2:22" x14ac:dyDescent="0.25">
      <c r="B25" s="575"/>
      <c r="C25" s="116" t="s">
        <v>57</v>
      </c>
      <c r="D25" s="116"/>
      <c r="E25" s="665"/>
      <c r="F25" s="224" t="s">
        <v>328</v>
      </c>
      <c r="G25" s="165">
        <f t="shared" si="9"/>
        <v>53000</v>
      </c>
      <c r="H25" s="49">
        <v>4661.1482147396055</v>
      </c>
      <c r="I25" s="49">
        <v>2777.902680163093</v>
      </c>
      <c r="J25" s="49">
        <v>8091.2584474100859</v>
      </c>
      <c r="K25" s="49">
        <v>0</v>
      </c>
      <c r="L25" s="49">
        <v>4.6677961153954177</v>
      </c>
      <c r="M25" s="49">
        <v>0</v>
      </c>
      <c r="N25" s="49">
        <v>0</v>
      </c>
      <c r="O25" s="49">
        <v>18211.343554361196</v>
      </c>
      <c r="P25" s="49">
        <v>11529.717654556041</v>
      </c>
      <c r="Q25" s="49">
        <v>2012.8810243374517</v>
      </c>
      <c r="R25" s="49">
        <v>3946.0698283478182</v>
      </c>
      <c r="S25" s="49">
        <v>627.86979688514032</v>
      </c>
      <c r="T25" s="49">
        <v>1137.141003084166</v>
      </c>
      <c r="U25" s="49"/>
      <c r="V25" s="50"/>
    </row>
    <row r="26" spans="2:22" x14ac:dyDescent="0.25">
      <c r="B26" s="575"/>
      <c r="C26" s="116" t="s">
        <v>58</v>
      </c>
      <c r="D26" s="116"/>
      <c r="E26" s="665"/>
      <c r="F26" s="224" t="s">
        <v>329</v>
      </c>
      <c r="G26" s="165">
        <f t="shared" si="9"/>
        <v>4000.0000000000009</v>
      </c>
      <c r="H26" s="49">
        <v>0</v>
      </c>
      <c r="I26" s="49">
        <v>80.486389068247675</v>
      </c>
      <c r="J26" s="49">
        <v>525.3538931715932</v>
      </c>
      <c r="K26" s="49">
        <v>0</v>
      </c>
      <c r="L26" s="49">
        <v>0</v>
      </c>
      <c r="M26" s="49">
        <v>0</v>
      </c>
      <c r="N26" s="49">
        <v>0</v>
      </c>
      <c r="O26" s="49">
        <v>0</v>
      </c>
      <c r="P26" s="49">
        <v>1718.6865010292286</v>
      </c>
      <c r="Q26" s="49">
        <v>0</v>
      </c>
      <c r="R26" s="49">
        <v>1675.4732167309312</v>
      </c>
      <c r="S26" s="49">
        <v>0</v>
      </c>
      <c r="T26" s="49">
        <v>0</v>
      </c>
      <c r="U26" s="49"/>
      <c r="V26" s="50"/>
    </row>
    <row r="27" spans="2:22" x14ac:dyDescent="0.25">
      <c r="B27" s="575"/>
      <c r="C27" s="116" t="s">
        <v>59</v>
      </c>
      <c r="D27" s="116"/>
      <c r="E27" s="665"/>
      <c r="F27" s="224" t="s">
        <v>330</v>
      </c>
      <c r="G27" s="165">
        <f t="shared" si="9"/>
        <v>41000</v>
      </c>
      <c r="H27" s="49">
        <v>5106.1800113427989</v>
      </c>
      <c r="I27" s="49">
        <v>3.841419489592643</v>
      </c>
      <c r="J27" s="49">
        <v>325.72310048366569</v>
      </c>
      <c r="K27" s="49">
        <v>6.6102415073653562</v>
      </c>
      <c r="L27" s="49">
        <v>0</v>
      </c>
      <c r="M27" s="49">
        <v>0</v>
      </c>
      <c r="N27" s="49">
        <v>0</v>
      </c>
      <c r="O27" s="49">
        <v>0</v>
      </c>
      <c r="P27" s="49">
        <v>12149.00200716855</v>
      </c>
      <c r="Q27" s="49">
        <v>0</v>
      </c>
      <c r="R27" s="49">
        <v>23297.993547167753</v>
      </c>
      <c r="S27" s="49">
        <v>91.654896505337319</v>
      </c>
      <c r="T27" s="49">
        <v>18.994776334932098</v>
      </c>
      <c r="U27" s="49"/>
      <c r="V27" s="50"/>
    </row>
    <row r="28" spans="2:22" x14ac:dyDescent="0.25">
      <c r="B28" s="575"/>
      <c r="C28" s="116" t="s">
        <v>60</v>
      </c>
      <c r="D28" s="116"/>
      <c r="E28" s="665"/>
      <c r="F28" s="224" t="s">
        <v>331</v>
      </c>
      <c r="G28" s="165">
        <f t="shared" si="9"/>
        <v>0</v>
      </c>
      <c r="H28" s="49"/>
      <c r="I28" s="49"/>
      <c r="J28" s="49"/>
      <c r="K28" s="49"/>
      <c r="L28" s="49"/>
      <c r="M28" s="49"/>
      <c r="N28" s="49"/>
      <c r="O28" s="49"/>
      <c r="P28" s="49"/>
      <c r="Q28" s="49"/>
      <c r="R28" s="49"/>
      <c r="S28" s="49"/>
      <c r="T28" s="49"/>
      <c r="U28" s="49"/>
      <c r="V28" s="50"/>
    </row>
    <row r="29" spans="2:22" x14ac:dyDescent="0.25">
      <c r="B29" s="575"/>
      <c r="C29" s="116" t="s">
        <v>61</v>
      </c>
      <c r="D29" s="116"/>
      <c r="E29" s="665"/>
      <c r="F29" s="224" t="s">
        <v>332</v>
      </c>
      <c r="G29" s="165">
        <f t="shared" si="9"/>
        <v>0</v>
      </c>
      <c r="H29" s="49"/>
      <c r="I29" s="49"/>
      <c r="J29" s="49"/>
      <c r="K29" s="49"/>
      <c r="L29" s="49"/>
      <c r="M29" s="49"/>
      <c r="N29" s="49"/>
      <c r="O29" s="49"/>
      <c r="P29" s="49"/>
      <c r="Q29" s="49"/>
      <c r="R29" s="49"/>
      <c r="S29" s="49"/>
      <c r="T29" s="49"/>
      <c r="U29" s="49"/>
      <c r="V29" s="50"/>
    </row>
    <row r="30" spans="2:22" x14ac:dyDescent="0.25">
      <c r="B30" s="575"/>
      <c r="C30" s="116" t="s">
        <v>62</v>
      </c>
      <c r="D30" s="116"/>
      <c r="E30" s="665"/>
      <c r="F30" s="224" t="s">
        <v>333</v>
      </c>
      <c r="G30" s="165">
        <f t="shared" si="9"/>
        <v>0</v>
      </c>
      <c r="H30" s="49"/>
      <c r="I30" s="49"/>
      <c r="J30" s="49"/>
      <c r="K30" s="49"/>
      <c r="L30" s="49"/>
      <c r="M30" s="49"/>
      <c r="N30" s="49"/>
      <c r="O30" s="49"/>
      <c r="P30" s="49"/>
      <c r="Q30" s="49"/>
      <c r="R30" s="49"/>
      <c r="S30" s="49"/>
      <c r="T30" s="49"/>
      <c r="U30" s="49"/>
      <c r="V30" s="50"/>
    </row>
    <row r="31" spans="2:22" x14ac:dyDescent="0.25">
      <c r="B31" s="575"/>
      <c r="C31" s="116" t="s">
        <v>63</v>
      </c>
      <c r="D31" s="116"/>
      <c r="E31" s="665"/>
      <c r="F31" s="224" t="s">
        <v>334</v>
      </c>
      <c r="G31" s="165">
        <f t="shared" si="9"/>
        <v>0</v>
      </c>
      <c r="H31" s="49"/>
      <c r="I31" s="49"/>
      <c r="J31" s="49"/>
      <c r="K31" s="49"/>
      <c r="L31" s="49"/>
      <c r="M31" s="49"/>
      <c r="N31" s="49"/>
      <c r="O31" s="49"/>
      <c r="P31" s="49"/>
      <c r="Q31" s="49"/>
      <c r="R31" s="49"/>
      <c r="S31" s="49"/>
      <c r="T31" s="49"/>
      <c r="U31" s="49"/>
      <c r="V31" s="50"/>
    </row>
    <row r="32" spans="2:22" x14ac:dyDescent="0.25">
      <c r="B32" s="576"/>
      <c r="C32" s="117" t="s">
        <v>34</v>
      </c>
      <c r="D32" s="117"/>
      <c r="E32" s="666"/>
      <c r="F32" s="224"/>
      <c r="G32" s="165">
        <f t="shared" si="9"/>
        <v>0</v>
      </c>
      <c r="H32" s="49"/>
      <c r="I32" s="49"/>
      <c r="J32" s="49"/>
      <c r="K32" s="49"/>
      <c r="L32" s="49"/>
      <c r="M32" s="49"/>
      <c r="N32" s="49"/>
      <c r="O32" s="49"/>
      <c r="P32" s="49"/>
      <c r="Q32" s="49"/>
      <c r="R32" s="49"/>
      <c r="S32" s="49"/>
      <c r="T32" s="49"/>
      <c r="U32" s="49"/>
      <c r="V32" s="50"/>
    </row>
    <row r="33" spans="2:22" ht="15.75" customHeight="1" x14ac:dyDescent="0.25">
      <c r="B33" s="577" t="s">
        <v>151</v>
      </c>
      <c r="C33" s="578"/>
      <c r="D33" s="129"/>
      <c r="E33" s="223" t="s">
        <v>139</v>
      </c>
      <c r="F33" s="224"/>
      <c r="G33" s="178">
        <f>SUM(G34:G38)</f>
        <v>721000.27245536237</v>
      </c>
      <c r="H33" s="179">
        <f t="shared" ref="H33:V33" si="10">SUM(H34:H38)</f>
        <v>23009.284142433968</v>
      </c>
      <c r="I33" s="179">
        <f t="shared" si="10"/>
        <v>4643.5125608805838</v>
      </c>
      <c r="J33" s="179">
        <f t="shared" si="10"/>
        <v>4329.8205524949744</v>
      </c>
      <c r="K33" s="179">
        <f t="shared" ref="K33:Q33" si="11">SUM(K34:K38)</f>
        <v>580852.18529901945</v>
      </c>
      <c r="L33" s="179">
        <f t="shared" si="11"/>
        <v>0</v>
      </c>
      <c r="M33" s="179">
        <f t="shared" si="11"/>
        <v>0</v>
      </c>
      <c r="N33" s="179">
        <f t="shared" si="11"/>
        <v>0</v>
      </c>
      <c r="O33" s="179">
        <f t="shared" si="11"/>
        <v>22795.89534450079</v>
      </c>
      <c r="P33" s="179">
        <f t="shared" si="11"/>
        <v>33602.258881224865</v>
      </c>
      <c r="Q33" s="179">
        <f t="shared" si="11"/>
        <v>365.34742922026754</v>
      </c>
      <c r="R33" s="179">
        <f t="shared" ref="R33" si="12">SUM(R34:R38)</f>
        <v>50749.798446156761</v>
      </c>
      <c r="S33" s="179">
        <f t="shared" si="10"/>
        <v>493.44947146022707</v>
      </c>
      <c r="T33" s="179">
        <f t="shared" si="10"/>
        <v>158.72032797066305</v>
      </c>
      <c r="U33" s="179">
        <f t="shared" si="10"/>
        <v>0</v>
      </c>
      <c r="V33" s="180">
        <f t="shared" si="10"/>
        <v>0</v>
      </c>
    </row>
    <row r="34" spans="2:22" x14ac:dyDescent="0.25">
      <c r="B34" s="574" t="s">
        <v>15</v>
      </c>
      <c r="C34" s="116" t="s">
        <v>64</v>
      </c>
      <c r="D34" s="116"/>
      <c r="E34" s="664" t="s">
        <v>139</v>
      </c>
      <c r="F34" s="224" t="s">
        <v>315</v>
      </c>
      <c r="G34" s="165">
        <f t="shared" ref="G34:G40" si="13">SUM(H34:V34)</f>
        <v>90999.999999999985</v>
      </c>
      <c r="H34" s="49">
        <v>0</v>
      </c>
      <c r="I34" s="49">
        <v>580.87767059187172</v>
      </c>
      <c r="J34" s="49">
        <v>0</v>
      </c>
      <c r="K34" s="49">
        <v>88534.425424393412</v>
      </c>
      <c r="L34" s="49">
        <v>0</v>
      </c>
      <c r="M34" s="49">
        <v>0</v>
      </c>
      <c r="N34" s="49">
        <v>0</v>
      </c>
      <c r="O34" s="49">
        <v>476.60058988414244</v>
      </c>
      <c r="P34" s="49">
        <v>1377.4004096720309</v>
      </c>
      <c r="Q34" s="49">
        <v>0</v>
      </c>
      <c r="R34" s="49">
        <v>0</v>
      </c>
      <c r="S34" s="49">
        <v>30.695905458530955</v>
      </c>
      <c r="T34" s="49">
        <v>0</v>
      </c>
      <c r="U34" s="49"/>
      <c r="V34" s="50"/>
    </row>
    <row r="35" spans="2:22" x14ac:dyDescent="0.25">
      <c r="B35" s="575"/>
      <c r="C35" s="116" t="s">
        <v>147</v>
      </c>
      <c r="D35" s="116"/>
      <c r="E35" s="665"/>
      <c r="F35" s="224" t="s">
        <v>318</v>
      </c>
      <c r="G35" s="165">
        <f t="shared" si="13"/>
        <v>0</v>
      </c>
      <c r="H35" s="49"/>
      <c r="I35" s="49"/>
      <c r="J35" s="49"/>
      <c r="K35" s="49"/>
      <c r="L35" s="49"/>
      <c r="M35" s="49"/>
      <c r="N35" s="49"/>
      <c r="O35" s="49"/>
      <c r="P35" s="49"/>
      <c r="Q35" s="49"/>
      <c r="R35" s="49"/>
      <c r="S35" s="49">
        <v>0</v>
      </c>
      <c r="T35" s="49"/>
      <c r="U35" s="49"/>
      <c r="V35" s="50"/>
    </row>
    <row r="36" spans="2:22" x14ac:dyDescent="0.25">
      <c r="B36" s="575"/>
      <c r="C36" s="116" t="s">
        <v>148</v>
      </c>
      <c r="D36" s="116"/>
      <c r="E36" s="665"/>
      <c r="F36" s="224" t="s">
        <v>319</v>
      </c>
      <c r="G36" s="165">
        <f t="shared" si="13"/>
        <v>360000.41145800694</v>
      </c>
      <c r="H36" s="49">
        <v>300</v>
      </c>
      <c r="I36" s="49">
        <v>2821.7275375713552</v>
      </c>
      <c r="J36" s="49">
        <v>0</v>
      </c>
      <c r="K36" s="49">
        <f>299147.108585503+16-3214+2700</f>
        <v>298649.10858550301</v>
      </c>
      <c r="L36" s="49">
        <v>0</v>
      </c>
      <c r="M36" s="49">
        <v>0</v>
      </c>
      <c r="N36" s="49">
        <v>0</v>
      </c>
      <c r="O36" s="49">
        <v>0</v>
      </c>
      <c r="P36" s="49">
        <v>10516.762288270023</v>
      </c>
      <c r="Q36" s="49">
        <v>57.705204261014487</v>
      </c>
      <c r="R36" s="49">
        <v>47535.510845459205</v>
      </c>
      <c r="S36" s="49">
        <v>0</v>
      </c>
      <c r="T36" s="49">
        <v>119.59699694243925</v>
      </c>
      <c r="U36" s="49"/>
      <c r="V36" s="50"/>
    </row>
    <row r="37" spans="2:22" x14ac:dyDescent="0.25">
      <c r="B37" s="575"/>
      <c r="C37" s="116" t="s">
        <v>149</v>
      </c>
      <c r="D37" s="116"/>
      <c r="E37" s="665"/>
      <c r="F37" s="224" t="s">
        <v>320</v>
      </c>
      <c r="G37" s="165">
        <f t="shared" si="13"/>
        <v>269999.86099735548</v>
      </c>
      <c r="H37" s="49">
        <v>22709.284142433968</v>
      </c>
      <c r="I37" s="49">
        <v>1240.9073527173566</v>
      </c>
      <c r="J37" s="49">
        <v>4329.8205524949744</v>
      </c>
      <c r="K37" s="49">
        <f>193666.651289123+2</f>
        <v>193668.65128912299</v>
      </c>
      <c r="L37" s="49">
        <v>0</v>
      </c>
      <c r="M37" s="49">
        <v>0</v>
      </c>
      <c r="N37" s="49">
        <v>0</v>
      </c>
      <c r="O37" s="49">
        <v>22319.294754616647</v>
      </c>
      <c r="P37" s="49">
        <v>21708.096183282811</v>
      </c>
      <c r="Q37" s="49">
        <v>307.64222495925304</v>
      </c>
      <c r="R37" s="49">
        <v>3214.2876006975562</v>
      </c>
      <c r="S37" s="49">
        <v>462.75356600169613</v>
      </c>
      <c r="T37" s="49">
        <v>39.123331028223788</v>
      </c>
      <c r="U37" s="49"/>
      <c r="V37" s="50"/>
    </row>
    <row r="38" spans="2:22" x14ac:dyDescent="0.25">
      <c r="B38" s="576"/>
      <c r="C38" s="117" t="s">
        <v>34</v>
      </c>
      <c r="D38" s="117"/>
      <c r="E38" s="666"/>
      <c r="F38" s="224"/>
      <c r="G38" s="165">
        <f t="shared" si="13"/>
        <v>0</v>
      </c>
      <c r="H38" s="49"/>
      <c r="I38" s="49"/>
      <c r="J38" s="49"/>
      <c r="K38" s="49"/>
      <c r="L38" s="49"/>
      <c r="M38" s="49"/>
      <c r="N38" s="49"/>
      <c r="O38" s="49"/>
      <c r="P38" s="49"/>
      <c r="Q38" s="49"/>
      <c r="R38" s="49"/>
      <c r="S38" s="49"/>
      <c r="T38" s="49"/>
      <c r="U38" s="49"/>
      <c r="V38" s="50"/>
    </row>
    <row r="39" spans="2:22" ht="15.75" customHeight="1" x14ac:dyDescent="0.25">
      <c r="B39" s="577" t="s">
        <v>150</v>
      </c>
      <c r="C39" s="578"/>
      <c r="D39" s="129"/>
      <c r="E39" s="223" t="s">
        <v>140</v>
      </c>
      <c r="F39" s="224"/>
      <c r="G39" s="178">
        <f t="shared" si="13"/>
        <v>0</v>
      </c>
      <c r="H39" s="49"/>
      <c r="I39" s="51"/>
      <c r="J39" s="51"/>
      <c r="K39" s="51"/>
      <c r="L39" s="51"/>
      <c r="M39" s="51"/>
      <c r="N39" s="51"/>
      <c r="O39" s="51"/>
      <c r="P39" s="51"/>
      <c r="Q39" s="51"/>
      <c r="R39" s="51"/>
      <c r="S39" s="51"/>
      <c r="T39" s="51"/>
      <c r="U39" s="51"/>
      <c r="V39" s="52"/>
    </row>
    <row r="40" spans="2:22" ht="15.75" customHeight="1" x14ac:dyDescent="0.25">
      <c r="B40" s="577" t="s">
        <v>153</v>
      </c>
      <c r="C40" s="578"/>
      <c r="D40" s="129"/>
      <c r="E40" s="223" t="s">
        <v>141</v>
      </c>
      <c r="F40" s="224"/>
      <c r="G40" s="178">
        <f t="shared" si="13"/>
        <v>525000</v>
      </c>
      <c r="H40" s="49"/>
      <c r="I40" s="51">
        <v>525000</v>
      </c>
      <c r="J40" s="51"/>
      <c r="K40" s="51"/>
      <c r="L40" s="51"/>
      <c r="M40" s="51"/>
      <c r="N40" s="51"/>
      <c r="O40" s="51"/>
      <c r="P40" s="51"/>
      <c r="Q40" s="51"/>
      <c r="R40" s="51"/>
      <c r="S40" s="51"/>
      <c r="T40" s="51"/>
      <c r="U40" s="51"/>
      <c r="V40" s="52"/>
    </row>
    <row r="41" spans="2:22" ht="15.75" customHeight="1" x14ac:dyDescent="0.25">
      <c r="B41" s="577" t="s">
        <v>154</v>
      </c>
      <c r="C41" s="578"/>
      <c r="D41" s="129"/>
      <c r="E41" s="223" t="s">
        <v>142</v>
      </c>
      <c r="F41" s="224"/>
      <c r="G41" s="178">
        <f>SUM(G42:G44)</f>
        <v>0</v>
      </c>
      <c r="H41" s="179">
        <f t="shared" ref="H41:V41" si="14">SUM(H42:H44)</f>
        <v>0</v>
      </c>
      <c r="I41" s="179">
        <f t="shared" si="14"/>
        <v>0</v>
      </c>
      <c r="J41" s="179">
        <f t="shared" si="14"/>
        <v>0</v>
      </c>
      <c r="K41" s="179">
        <f t="shared" ref="K41:Q41" si="15">SUM(K42:K44)</f>
        <v>0</v>
      </c>
      <c r="L41" s="179">
        <f t="shared" si="15"/>
        <v>0</v>
      </c>
      <c r="M41" s="179">
        <f t="shared" si="15"/>
        <v>0</v>
      </c>
      <c r="N41" s="179">
        <f t="shared" si="15"/>
        <v>0</v>
      </c>
      <c r="O41" s="179">
        <f t="shared" si="15"/>
        <v>0</v>
      </c>
      <c r="P41" s="179">
        <f t="shared" si="15"/>
        <v>0</v>
      </c>
      <c r="Q41" s="179">
        <f t="shared" si="15"/>
        <v>0</v>
      </c>
      <c r="R41" s="179">
        <f t="shared" ref="R41" si="16">SUM(R42:R44)</f>
        <v>0</v>
      </c>
      <c r="S41" s="179">
        <f t="shared" si="14"/>
        <v>0</v>
      </c>
      <c r="T41" s="179">
        <f t="shared" si="14"/>
        <v>0</v>
      </c>
      <c r="U41" s="179">
        <f t="shared" si="14"/>
        <v>0</v>
      </c>
      <c r="V41" s="180">
        <f t="shared" si="14"/>
        <v>0</v>
      </c>
    </row>
    <row r="42" spans="2:22" x14ac:dyDescent="0.25">
      <c r="B42" s="583" t="s">
        <v>15</v>
      </c>
      <c r="C42" s="116" t="s">
        <v>157</v>
      </c>
      <c r="D42" s="116"/>
      <c r="E42" s="664" t="s">
        <v>142</v>
      </c>
      <c r="F42" s="224" t="s">
        <v>315</v>
      </c>
      <c r="G42" s="165">
        <f>SUM(H42:V42)</f>
        <v>0</v>
      </c>
      <c r="H42" s="49"/>
      <c r="I42" s="53"/>
      <c r="J42" s="53"/>
      <c r="K42" s="53"/>
      <c r="L42" s="53"/>
      <c r="M42" s="53"/>
      <c r="N42" s="53"/>
      <c r="O42" s="53"/>
      <c r="P42" s="53"/>
      <c r="Q42" s="53"/>
      <c r="R42" s="53"/>
      <c r="S42" s="53"/>
      <c r="T42" s="53"/>
      <c r="U42" s="53"/>
      <c r="V42" s="54"/>
    </row>
    <row r="43" spans="2:22" x14ac:dyDescent="0.25">
      <c r="B43" s="584"/>
      <c r="C43" s="116" t="s">
        <v>158</v>
      </c>
      <c r="D43" s="116"/>
      <c r="E43" s="665"/>
      <c r="F43" s="224" t="s">
        <v>318</v>
      </c>
      <c r="G43" s="165">
        <f>SUM(H43:V43)</f>
        <v>0</v>
      </c>
      <c r="H43" s="49"/>
      <c r="I43" s="53"/>
      <c r="J43" s="53"/>
      <c r="K43" s="53"/>
      <c r="L43" s="53"/>
      <c r="M43" s="53"/>
      <c r="N43" s="53"/>
      <c r="O43" s="53"/>
      <c r="P43" s="53"/>
      <c r="Q43" s="53"/>
      <c r="R43" s="53"/>
      <c r="S43" s="53"/>
      <c r="T43" s="53"/>
      <c r="U43" s="53"/>
      <c r="V43" s="54"/>
    </row>
    <row r="44" spans="2:22" x14ac:dyDescent="0.25">
      <c r="B44" s="585"/>
      <c r="C44" s="117" t="s">
        <v>34</v>
      </c>
      <c r="D44" s="117"/>
      <c r="E44" s="666"/>
      <c r="F44" s="224"/>
      <c r="G44" s="165">
        <f>SUM(H44:V44)</f>
        <v>0</v>
      </c>
      <c r="H44" s="49"/>
      <c r="I44" s="53"/>
      <c r="J44" s="53"/>
      <c r="K44" s="53"/>
      <c r="L44" s="53"/>
      <c r="M44" s="53"/>
      <c r="N44" s="53"/>
      <c r="O44" s="53"/>
      <c r="P44" s="53"/>
      <c r="Q44" s="53"/>
      <c r="R44" s="53"/>
      <c r="S44" s="53"/>
      <c r="T44" s="53"/>
      <c r="U44" s="53"/>
      <c r="V44" s="54"/>
    </row>
    <row r="45" spans="2:22" ht="15.75" customHeight="1" x14ac:dyDescent="0.25">
      <c r="B45" s="577" t="s">
        <v>155</v>
      </c>
      <c r="C45" s="578"/>
      <c r="D45" s="129"/>
      <c r="E45" s="223" t="s">
        <v>143</v>
      </c>
      <c r="F45" s="224"/>
      <c r="G45" s="178">
        <f>SUM(H45:V45)</f>
        <v>0</v>
      </c>
      <c r="H45" s="49"/>
      <c r="I45" s="51"/>
      <c r="J45" s="51"/>
      <c r="K45" s="51"/>
      <c r="L45" s="51"/>
      <c r="M45" s="51"/>
      <c r="N45" s="51"/>
      <c r="O45" s="51"/>
      <c r="P45" s="51"/>
      <c r="Q45" s="51"/>
      <c r="R45" s="51"/>
      <c r="S45" s="51"/>
      <c r="T45" s="51"/>
      <c r="U45" s="51"/>
      <c r="V45" s="52"/>
    </row>
    <row r="46" spans="2:22" ht="15.75" customHeight="1" x14ac:dyDescent="0.25">
      <c r="B46" s="577" t="s">
        <v>159</v>
      </c>
      <c r="C46" s="578"/>
      <c r="D46" s="129"/>
      <c r="E46" s="223" t="s">
        <v>144</v>
      </c>
      <c r="F46" s="224"/>
      <c r="G46" s="178">
        <f>SUM(G47:G51)</f>
        <v>0</v>
      </c>
      <c r="H46" s="179">
        <f t="shared" ref="H46:V46" si="17">SUM(H47:H51)</f>
        <v>0</v>
      </c>
      <c r="I46" s="179">
        <f t="shared" si="17"/>
        <v>0</v>
      </c>
      <c r="J46" s="179">
        <f t="shared" si="17"/>
        <v>0</v>
      </c>
      <c r="K46" s="179">
        <f t="shared" ref="K46:Q46" si="18">SUM(K47:K51)</f>
        <v>0</v>
      </c>
      <c r="L46" s="179">
        <f t="shared" si="18"/>
        <v>0</v>
      </c>
      <c r="M46" s="179">
        <f t="shared" si="18"/>
        <v>0</v>
      </c>
      <c r="N46" s="179">
        <f t="shared" si="18"/>
        <v>0</v>
      </c>
      <c r="O46" s="179">
        <f t="shared" si="18"/>
        <v>0</v>
      </c>
      <c r="P46" s="179">
        <f t="shared" si="18"/>
        <v>0</v>
      </c>
      <c r="Q46" s="179">
        <f t="shared" si="18"/>
        <v>0</v>
      </c>
      <c r="R46" s="179">
        <f t="shared" ref="R46" si="19">SUM(R47:R51)</f>
        <v>0</v>
      </c>
      <c r="S46" s="179">
        <f t="shared" si="17"/>
        <v>0</v>
      </c>
      <c r="T46" s="179">
        <f t="shared" si="17"/>
        <v>0</v>
      </c>
      <c r="U46" s="179">
        <f t="shared" si="17"/>
        <v>0</v>
      </c>
      <c r="V46" s="180">
        <f t="shared" si="17"/>
        <v>0</v>
      </c>
    </row>
    <row r="47" spans="2:22" x14ac:dyDescent="0.25">
      <c r="B47" s="623" t="s">
        <v>15</v>
      </c>
      <c r="C47" s="116" t="s">
        <v>160</v>
      </c>
      <c r="D47" s="116"/>
      <c r="E47" s="664" t="s">
        <v>144</v>
      </c>
      <c r="F47" s="224" t="s">
        <v>315</v>
      </c>
      <c r="G47" s="165">
        <f>SUM(H47:V47)</f>
        <v>0</v>
      </c>
      <c r="H47" s="49"/>
      <c r="I47" s="53"/>
      <c r="J47" s="53"/>
      <c r="K47" s="53"/>
      <c r="L47" s="53"/>
      <c r="M47" s="53"/>
      <c r="N47" s="53"/>
      <c r="O47" s="53"/>
      <c r="P47" s="53"/>
      <c r="Q47" s="53"/>
      <c r="R47" s="53"/>
      <c r="S47" s="53"/>
      <c r="T47" s="53"/>
      <c r="U47" s="53"/>
      <c r="V47" s="54"/>
    </row>
    <row r="48" spans="2:22" x14ac:dyDescent="0.25">
      <c r="B48" s="624"/>
      <c r="C48" s="116" t="s">
        <v>161</v>
      </c>
      <c r="D48" s="116"/>
      <c r="E48" s="665"/>
      <c r="F48" s="224" t="s">
        <v>318</v>
      </c>
      <c r="G48" s="165">
        <f>SUM(H48:V48)</f>
        <v>0</v>
      </c>
      <c r="H48" s="49"/>
      <c r="I48" s="53"/>
      <c r="J48" s="53"/>
      <c r="K48" s="53"/>
      <c r="L48" s="53"/>
      <c r="M48" s="53"/>
      <c r="N48" s="53"/>
      <c r="O48" s="53"/>
      <c r="P48" s="53"/>
      <c r="Q48" s="53"/>
      <c r="R48" s="53"/>
      <c r="S48" s="53"/>
      <c r="T48" s="53"/>
      <c r="U48" s="53"/>
      <c r="V48" s="54"/>
    </row>
    <row r="49" spans="2:22" x14ac:dyDescent="0.25">
      <c r="B49" s="624"/>
      <c r="C49" s="116" t="s">
        <v>65</v>
      </c>
      <c r="D49" s="116"/>
      <c r="E49" s="665"/>
      <c r="F49" s="224" t="s">
        <v>319</v>
      </c>
      <c r="G49" s="165">
        <f>SUM(H49:V49)</f>
        <v>0</v>
      </c>
      <c r="H49" s="49"/>
      <c r="I49" s="53"/>
      <c r="J49" s="53"/>
      <c r="K49" s="53"/>
      <c r="L49" s="53"/>
      <c r="M49" s="53"/>
      <c r="N49" s="53"/>
      <c r="O49" s="53"/>
      <c r="P49" s="53"/>
      <c r="Q49" s="53"/>
      <c r="R49" s="53"/>
      <c r="S49" s="53"/>
      <c r="T49" s="53"/>
      <c r="U49" s="53"/>
      <c r="V49" s="54"/>
    </row>
    <row r="50" spans="2:22" x14ac:dyDescent="0.25">
      <c r="B50" s="624"/>
      <c r="C50" s="116" t="s">
        <v>66</v>
      </c>
      <c r="D50" s="116"/>
      <c r="E50" s="665"/>
      <c r="F50" s="224" t="s">
        <v>320</v>
      </c>
      <c r="G50" s="165">
        <f>SUM(H50:V50)</f>
        <v>0</v>
      </c>
      <c r="H50" s="49"/>
      <c r="I50" s="53"/>
      <c r="J50" s="53"/>
      <c r="K50" s="53"/>
      <c r="L50" s="53"/>
      <c r="M50" s="53"/>
      <c r="N50" s="53"/>
      <c r="O50" s="53"/>
      <c r="P50" s="53"/>
      <c r="Q50" s="53"/>
      <c r="R50" s="53"/>
      <c r="S50" s="53"/>
      <c r="T50" s="53"/>
      <c r="U50" s="53"/>
      <c r="V50" s="54"/>
    </row>
    <row r="51" spans="2:22" x14ac:dyDescent="0.25">
      <c r="B51" s="625"/>
      <c r="C51" s="117" t="s">
        <v>34</v>
      </c>
      <c r="D51" s="117"/>
      <c r="E51" s="666"/>
      <c r="F51" s="224"/>
      <c r="G51" s="165">
        <f>SUM(H51:V51)</f>
        <v>0</v>
      </c>
      <c r="H51" s="49"/>
      <c r="I51" s="53"/>
      <c r="J51" s="53"/>
      <c r="K51" s="53"/>
      <c r="L51" s="53"/>
      <c r="M51" s="53"/>
      <c r="N51" s="53"/>
      <c r="O51" s="53"/>
      <c r="P51" s="53"/>
      <c r="Q51" s="53"/>
      <c r="R51" s="53"/>
      <c r="S51" s="53"/>
      <c r="T51" s="53"/>
      <c r="U51" s="53"/>
      <c r="V51" s="54"/>
    </row>
    <row r="52" spans="2:22" ht="15.75" customHeight="1" x14ac:dyDescent="0.25">
      <c r="B52" s="577" t="s">
        <v>156</v>
      </c>
      <c r="C52" s="578"/>
      <c r="D52" s="129"/>
      <c r="E52" s="223" t="s">
        <v>145</v>
      </c>
      <c r="F52" s="224"/>
      <c r="G52" s="178">
        <f>SUM(G53:G59)</f>
        <v>46000</v>
      </c>
      <c r="H52" s="179">
        <f t="shared" ref="H52:V52" si="20">SUM(H53:H59)</f>
        <v>11003.222451976926</v>
      </c>
      <c r="I52" s="179">
        <f t="shared" si="20"/>
        <v>0</v>
      </c>
      <c r="J52" s="179">
        <f t="shared" si="20"/>
        <v>902.43432814762741</v>
      </c>
      <c r="K52" s="179">
        <f t="shared" ref="K52:Q52" si="21">SUM(K53:K59)</f>
        <v>0</v>
      </c>
      <c r="L52" s="179">
        <f t="shared" si="21"/>
        <v>0</v>
      </c>
      <c r="M52" s="179">
        <f t="shared" si="21"/>
        <v>0</v>
      </c>
      <c r="N52" s="179">
        <f t="shared" si="21"/>
        <v>0</v>
      </c>
      <c r="O52" s="179">
        <f t="shared" si="21"/>
        <v>0</v>
      </c>
      <c r="P52" s="179">
        <f t="shared" si="21"/>
        <v>16161.907789485951</v>
      </c>
      <c r="Q52" s="179">
        <f t="shared" si="21"/>
        <v>0</v>
      </c>
      <c r="R52" s="179">
        <f t="shared" ref="R52" si="22">SUM(R53:R59)</f>
        <v>17932.435430389494</v>
      </c>
      <c r="S52" s="179">
        <f t="shared" si="20"/>
        <v>0</v>
      </c>
      <c r="T52" s="179">
        <f t="shared" si="20"/>
        <v>0</v>
      </c>
      <c r="U52" s="179">
        <f t="shared" si="20"/>
        <v>0</v>
      </c>
      <c r="V52" s="180">
        <f t="shared" si="20"/>
        <v>0</v>
      </c>
    </row>
    <row r="53" spans="2:22" x14ac:dyDescent="0.25">
      <c r="B53" s="574" t="s">
        <v>15</v>
      </c>
      <c r="C53" s="339" t="s">
        <v>850</v>
      </c>
      <c r="D53" s="116"/>
      <c r="E53" s="664" t="s">
        <v>145</v>
      </c>
      <c r="F53" s="224" t="s">
        <v>321</v>
      </c>
      <c r="G53" s="165">
        <f t="shared" ref="G53:G59" si="23">SUM(H53:V53)</f>
        <v>20000</v>
      </c>
      <c r="H53" s="49">
        <v>5577.3769997188074</v>
      </c>
      <c r="I53" s="53">
        <v>0</v>
      </c>
      <c r="J53" s="53">
        <v>397.37500621419758</v>
      </c>
      <c r="K53" s="53">
        <v>0</v>
      </c>
      <c r="L53" s="53">
        <v>0</v>
      </c>
      <c r="M53" s="53">
        <v>0</v>
      </c>
      <c r="N53" s="53">
        <v>0</v>
      </c>
      <c r="O53" s="53">
        <v>0</v>
      </c>
      <c r="P53" s="53">
        <v>9823.6583855400695</v>
      </c>
      <c r="Q53" s="53">
        <v>0</v>
      </c>
      <c r="R53" s="53">
        <v>4201.589608526926</v>
      </c>
      <c r="S53" s="53">
        <v>0</v>
      </c>
      <c r="T53" s="53">
        <v>0</v>
      </c>
      <c r="U53" s="53"/>
      <c r="V53" s="54"/>
    </row>
    <row r="54" spans="2:22" x14ac:dyDescent="0.25">
      <c r="B54" s="575"/>
      <c r="C54" s="339" t="s">
        <v>851</v>
      </c>
      <c r="D54" s="116"/>
      <c r="E54" s="665"/>
      <c r="F54" s="224" t="s">
        <v>853</v>
      </c>
      <c r="G54" s="165">
        <f t="shared" si="23"/>
        <v>0</v>
      </c>
      <c r="H54" s="49">
        <v>0</v>
      </c>
      <c r="I54" s="53">
        <v>0</v>
      </c>
      <c r="J54" s="53">
        <v>0</v>
      </c>
      <c r="K54" s="53">
        <v>0</v>
      </c>
      <c r="L54" s="53">
        <v>0</v>
      </c>
      <c r="M54" s="53">
        <v>0</v>
      </c>
      <c r="N54" s="53">
        <v>0</v>
      </c>
      <c r="O54" s="53">
        <v>0</v>
      </c>
      <c r="P54" s="53">
        <v>0</v>
      </c>
      <c r="Q54" s="53">
        <v>0</v>
      </c>
      <c r="R54" s="53">
        <v>0</v>
      </c>
      <c r="S54" s="53">
        <v>0</v>
      </c>
      <c r="T54" s="53">
        <v>0</v>
      </c>
      <c r="U54" s="53"/>
      <c r="V54" s="54"/>
    </row>
    <row r="55" spans="2:22" x14ac:dyDescent="0.25">
      <c r="B55" s="575"/>
      <c r="C55" s="340" t="s">
        <v>895</v>
      </c>
      <c r="D55" s="116"/>
      <c r="E55" s="665"/>
      <c r="F55" s="224" t="s">
        <v>854</v>
      </c>
      <c r="G55" s="366" t="s">
        <v>859</v>
      </c>
      <c r="H55" s="360" t="s">
        <v>859</v>
      </c>
      <c r="I55" s="367" t="s">
        <v>859</v>
      </c>
      <c r="J55" s="367" t="s">
        <v>859</v>
      </c>
      <c r="K55" s="367" t="s">
        <v>859</v>
      </c>
      <c r="L55" s="367" t="s">
        <v>859</v>
      </c>
      <c r="M55" s="367" t="s">
        <v>859</v>
      </c>
      <c r="N55" s="367" t="s">
        <v>859</v>
      </c>
      <c r="O55" s="367" t="s">
        <v>859</v>
      </c>
      <c r="P55" s="367" t="s">
        <v>859</v>
      </c>
      <c r="Q55" s="367" t="s">
        <v>859</v>
      </c>
      <c r="R55" s="367" t="s">
        <v>859</v>
      </c>
      <c r="S55" s="367" t="s">
        <v>859</v>
      </c>
      <c r="T55" s="367" t="s">
        <v>859</v>
      </c>
      <c r="U55" s="367" t="s">
        <v>859</v>
      </c>
      <c r="V55" s="368" t="s">
        <v>859</v>
      </c>
    </row>
    <row r="56" spans="2:22" x14ac:dyDescent="0.25">
      <c r="B56" s="575"/>
      <c r="C56" s="116" t="s">
        <v>162</v>
      </c>
      <c r="D56" s="116"/>
      <c r="E56" s="665"/>
      <c r="F56" s="224" t="s">
        <v>319</v>
      </c>
      <c r="G56" s="165">
        <f t="shared" si="23"/>
        <v>26000</v>
      </c>
      <c r="H56" s="49">
        <v>5425.8454522581196</v>
      </c>
      <c r="I56" s="53">
        <v>0</v>
      </c>
      <c r="J56" s="53">
        <v>505.05932193342989</v>
      </c>
      <c r="K56" s="53">
        <v>0</v>
      </c>
      <c r="L56" s="53">
        <v>0</v>
      </c>
      <c r="M56" s="53">
        <v>0</v>
      </c>
      <c r="N56" s="53">
        <v>0</v>
      </c>
      <c r="O56" s="53">
        <v>0</v>
      </c>
      <c r="P56" s="53">
        <v>6338.2494039458816</v>
      </c>
      <c r="Q56" s="53">
        <v>0</v>
      </c>
      <c r="R56" s="53">
        <v>13730.845821862569</v>
      </c>
      <c r="S56" s="53">
        <v>0</v>
      </c>
      <c r="T56" s="53">
        <v>0</v>
      </c>
      <c r="U56" s="53"/>
      <c r="V56" s="54"/>
    </row>
    <row r="57" spans="2:22" x14ac:dyDescent="0.25">
      <c r="B57" s="575"/>
      <c r="C57" s="116" t="s">
        <v>163</v>
      </c>
      <c r="D57" s="116"/>
      <c r="E57" s="665"/>
      <c r="F57" s="224" t="s">
        <v>320</v>
      </c>
      <c r="G57" s="165">
        <f t="shared" si="23"/>
        <v>0</v>
      </c>
      <c r="H57" s="49">
        <v>0</v>
      </c>
      <c r="I57" s="53">
        <v>0</v>
      </c>
      <c r="J57" s="53">
        <v>0</v>
      </c>
      <c r="K57" s="53">
        <v>0</v>
      </c>
      <c r="L57" s="53">
        <v>0</v>
      </c>
      <c r="M57" s="53">
        <v>0</v>
      </c>
      <c r="N57" s="53">
        <v>0</v>
      </c>
      <c r="O57" s="53">
        <v>0</v>
      </c>
      <c r="P57" s="53">
        <v>0</v>
      </c>
      <c r="Q57" s="53">
        <v>0</v>
      </c>
      <c r="R57" s="53">
        <v>0</v>
      </c>
      <c r="S57" s="53">
        <v>0</v>
      </c>
      <c r="T57" s="53">
        <v>0</v>
      </c>
      <c r="U57" s="53"/>
      <c r="V57" s="54"/>
    </row>
    <row r="58" spans="2:22" x14ac:dyDescent="0.25">
      <c r="B58" s="575"/>
      <c r="C58" s="116" t="s">
        <v>67</v>
      </c>
      <c r="D58" s="116"/>
      <c r="E58" s="665"/>
      <c r="F58" s="224" t="s">
        <v>322</v>
      </c>
      <c r="G58" s="165">
        <f t="shared" si="23"/>
        <v>0</v>
      </c>
      <c r="H58" s="49"/>
      <c r="I58" s="53"/>
      <c r="J58" s="53"/>
      <c r="K58" s="53"/>
      <c r="L58" s="53"/>
      <c r="M58" s="53"/>
      <c r="N58" s="53"/>
      <c r="O58" s="53"/>
      <c r="P58" s="53"/>
      <c r="Q58" s="53"/>
      <c r="R58" s="53"/>
      <c r="S58" s="53"/>
      <c r="T58" s="53"/>
      <c r="U58" s="53"/>
      <c r="V58" s="54"/>
    </row>
    <row r="59" spans="2:22" x14ac:dyDescent="0.25">
      <c r="B59" s="576"/>
      <c r="C59" s="117" t="s">
        <v>34</v>
      </c>
      <c r="D59" s="117"/>
      <c r="E59" s="666"/>
      <c r="F59" s="224"/>
      <c r="G59" s="165">
        <f t="shared" si="23"/>
        <v>0</v>
      </c>
      <c r="H59" s="49">
        <v>0</v>
      </c>
      <c r="I59" s="53">
        <v>0</v>
      </c>
      <c r="J59" s="53">
        <v>0</v>
      </c>
      <c r="K59" s="53">
        <v>0</v>
      </c>
      <c r="L59" s="53">
        <v>0</v>
      </c>
      <c r="M59" s="53">
        <v>0</v>
      </c>
      <c r="N59" s="53">
        <v>0</v>
      </c>
      <c r="O59" s="53">
        <v>0</v>
      </c>
      <c r="P59" s="53">
        <v>0</v>
      </c>
      <c r="Q59" s="53">
        <v>0</v>
      </c>
      <c r="R59" s="53">
        <v>0</v>
      </c>
      <c r="S59" s="53">
        <v>0</v>
      </c>
      <c r="T59" s="53">
        <v>0</v>
      </c>
      <c r="U59" s="53"/>
      <c r="V59" s="54"/>
    </row>
    <row r="60" spans="2:22" ht="15.75" customHeight="1" x14ac:dyDescent="0.25">
      <c r="B60" s="577" t="s">
        <v>164</v>
      </c>
      <c r="C60" s="578"/>
      <c r="D60" s="129"/>
      <c r="E60" s="223" t="s">
        <v>146</v>
      </c>
      <c r="F60" s="224"/>
      <c r="G60" s="178">
        <f>SUM(G61:G63)</f>
        <v>0</v>
      </c>
      <c r="H60" s="179">
        <f t="shared" ref="H60:V60" si="24">SUM(H61:H63)</f>
        <v>0</v>
      </c>
      <c r="I60" s="179">
        <f t="shared" si="24"/>
        <v>0</v>
      </c>
      <c r="J60" s="179">
        <f t="shared" si="24"/>
        <v>0</v>
      </c>
      <c r="K60" s="179">
        <f t="shared" ref="K60:Q60" si="25">SUM(K61:K63)</f>
        <v>0</v>
      </c>
      <c r="L60" s="179">
        <f t="shared" si="25"/>
        <v>0</v>
      </c>
      <c r="M60" s="179">
        <f t="shared" si="25"/>
        <v>0</v>
      </c>
      <c r="N60" s="179">
        <f t="shared" si="25"/>
        <v>0</v>
      </c>
      <c r="O60" s="179">
        <f t="shared" si="25"/>
        <v>0</v>
      </c>
      <c r="P60" s="179">
        <f t="shared" si="25"/>
        <v>0</v>
      </c>
      <c r="Q60" s="179">
        <f t="shared" si="25"/>
        <v>0</v>
      </c>
      <c r="R60" s="179">
        <f t="shared" ref="R60" si="26">SUM(R61:R63)</f>
        <v>0</v>
      </c>
      <c r="S60" s="179">
        <f t="shared" si="24"/>
        <v>0</v>
      </c>
      <c r="T60" s="179">
        <f t="shared" si="24"/>
        <v>0</v>
      </c>
      <c r="U60" s="179">
        <f t="shared" si="24"/>
        <v>0</v>
      </c>
      <c r="V60" s="180">
        <f t="shared" si="24"/>
        <v>0</v>
      </c>
    </row>
    <row r="61" spans="2:22" x14ac:dyDescent="0.25">
      <c r="B61" s="623" t="s">
        <v>15</v>
      </c>
      <c r="C61" s="116" t="s">
        <v>68</v>
      </c>
      <c r="D61" s="116"/>
      <c r="E61" s="664" t="s">
        <v>146</v>
      </c>
      <c r="F61" s="224" t="s">
        <v>315</v>
      </c>
      <c r="G61" s="165">
        <f>SUM(H61:V61)</f>
        <v>0</v>
      </c>
      <c r="H61" s="49"/>
      <c r="I61" s="53"/>
      <c r="J61" s="53"/>
      <c r="K61" s="53"/>
      <c r="L61" s="53"/>
      <c r="M61" s="53"/>
      <c r="N61" s="53"/>
      <c r="O61" s="53"/>
      <c r="P61" s="53"/>
      <c r="Q61" s="53"/>
      <c r="R61" s="53"/>
      <c r="S61" s="53"/>
      <c r="T61" s="53"/>
      <c r="U61" s="53"/>
      <c r="V61" s="54"/>
    </row>
    <row r="62" spans="2:22" x14ac:dyDescent="0.25">
      <c r="B62" s="624"/>
      <c r="C62" s="116" t="s">
        <v>69</v>
      </c>
      <c r="D62" s="116"/>
      <c r="E62" s="665"/>
      <c r="F62" s="224" t="s">
        <v>318</v>
      </c>
      <c r="G62" s="165">
        <f>SUM(H62:V62)</f>
        <v>0</v>
      </c>
      <c r="H62" s="49"/>
      <c r="I62" s="49"/>
      <c r="J62" s="49"/>
      <c r="K62" s="49"/>
      <c r="L62" s="49"/>
      <c r="M62" s="49"/>
      <c r="N62" s="49"/>
      <c r="O62" s="49"/>
      <c r="P62" s="49"/>
      <c r="Q62" s="49"/>
      <c r="R62" s="49"/>
      <c r="S62" s="49"/>
      <c r="T62" s="49"/>
      <c r="U62" s="49"/>
      <c r="V62" s="50"/>
    </row>
    <row r="63" spans="2:22" x14ac:dyDescent="0.25">
      <c r="B63" s="625"/>
      <c r="C63" s="117" t="s">
        <v>34</v>
      </c>
      <c r="D63" s="117"/>
      <c r="E63" s="666"/>
      <c r="F63" s="224"/>
      <c r="G63" s="165">
        <f>SUM(H63:V63)</f>
        <v>0</v>
      </c>
      <c r="H63" s="49"/>
      <c r="I63" s="49"/>
      <c r="J63" s="49"/>
      <c r="K63" s="49"/>
      <c r="L63" s="49"/>
      <c r="M63" s="49"/>
      <c r="N63" s="49"/>
      <c r="O63" s="49"/>
      <c r="P63" s="49"/>
      <c r="Q63" s="49"/>
      <c r="R63" s="49"/>
      <c r="S63" s="49"/>
      <c r="T63" s="49"/>
      <c r="U63" s="49"/>
      <c r="V63" s="50"/>
    </row>
    <row r="64" spans="2:22" ht="15.75" customHeight="1" x14ac:dyDescent="0.25">
      <c r="B64" s="577" t="s">
        <v>16</v>
      </c>
      <c r="C64" s="578"/>
      <c r="D64" s="129"/>
      <c r="E64" s="223" t="s">
        <v>165</v>
      </c>
      <c r="F64" s="224"/>
      <c r="G64" s="178">
        <f>SUM(H64:V64)</f>
        <v>0</v>
      </c>
      <c r="H64" s="49"/>
      <c r="I64" s="51"/>
      <c r="J64" s="51"/>
      <c r="K64" s="51"/>
      <c r="L64" s="51"/>
      <c r="M64" s="51"/>
      <c r="N64" s="51"/>
      <c r="O64" s="51"/>
      <c r="P64" s="51"/>
      <c r="Q64" s="51"/>
      <c r="R64" s="51"/>
      <c r="S64" s="51"/>
      <c r="T64" s="51"/>
      <c r="U64" s="51"/>
      <c r="V64" s="52"/>
    </row>
    <row r="65" spans="2:22" ht="15.75" customHeight="1" x14ac:dyDescent="0.25">
      <c r="B65" s="577" t="s">
        <v>17</v>
      </c>
      <c r="C65" s="578"/>
      <c r="D65" s="129"/>
      <c r="E65" s="223" t="s">
        <v>166</v>
      </c>
      <c r="F65" s="224"/>
      <c r="G65" s="178">
        <f>SUM(H65:V65)</f>
        <v>0</v>
      </c>
      <c r="H65" s="49"/>
      <c r="I65" s="51"/>
      <c r="J65" s="51"/>
      <c r="K65" s="51"/>
      <c r="L65" s="51"/>
      <c r="M65" s="51"/>
      <c r="N65" s="51"/>
      <c r="O65" s="51"/>
      <c r="P65" s="51"/>
      <c r="Q65" s="51"/>
      <c r="R65" s="51"/>
      <c r="S65" s="51"/>
      <c r="T65" s="51"/>
      <c r="U65" s="51"/>
      <c r="V65" s="52"/>
    </row>
    <row r="66" spans="2:22" ht="15.75" customHeight="1" x14ac:dyDescent="0.25">
      <c r="B66" s="577" t="s">
        <v>168</v>
      </c>
      <c r="C66" s="578"/>
      <c r="D66" s="129"/>
      <c r="E66" s="223" t="s">
        <v>167</v>
      </c>
      <c r="F66" s="224"/>
      <c r="G66" s="178">
        <f>SUM(G67:G97)</f>
        <v>75000</v>
      </c>
      <c r="H66" s="179">
        <f t="shared" ref="H66:V66" si="27">SUM(H67:H97)</f>
        <v>41960.548057044492</v>
      </c>
      <c r="I66" s="179">
        <f t="shared" si="27"/>
        <v>7192.7718657469968</v>
      </c>
      <c r="J66" s="179">
        <f t="shared" si="27"/>
        <v>832.14934084556194</v>
      </c>
      <c r="K66" s="179">
        <f t="shared" ref="K66:Q66" si="28">SUM(K67:K97)</f>
        <v>12710.8764513607</v>
      </c>
      <c r="L66" s="179">
        <f t="shared" si="28"/>
        <v>0</v>
      </c>
      <c r="M66" s="179">
        <f t="shared" si="28"/>
        <v>0</v>
      </c>
      <c r="N66" s="179">
        <f t="shared" si="28"/>
        <v>0</v>
      </c>
      <c r="O66" s="179">
        <f t="shared" si="28"/>
        <v>0</v>
      </c>
      <c r="P66" s="179">
        <f t="shared" si="28"/>
        <v>8005.7717239145386</v>
      </c>
      <c r="Q66" s="179">
        <f t="shared" si="28"/>
        <v>0</v>
      </c>
      <c r="R66" s="179">
        <f t="shared" ref="R66" si="29">SUM(R67:R97)</f>
        <v>1905.3966669860886</v>
      </c>
      <c r="S66" s="179">
        <f t="shared" si="27"/>
        <v>1577.9975606957298</v>
      </c>
      <c r="T66" s="179">
        <f t="shared" si="27"/>
        <v>814.48833340588442</v>
      </c>
      <c r="U66" s="179">
        <f t="shared" si="27"/>
        <v>0</v>
      </c>
      <c r="V66" s="180">
        <f t="shared" si="27"/>
        <v>0</v>
      </c>
    </row>
    <row r="67" spans="2:22" x14ac:dyDescent="0.25">
      <c r="B67" s="574" t="s">
        <v>15</v>
      </c>
      <c r="C67" s="116" t="s">
        <v>206</v>
      </c>
      <c r="D67" s="116"/>
      <c r="E67" s="664" t="s">
        <v>167</v>
      </c>
      <c r="F67" s="224" t="s">
        <v>315</v>
      </c>
      <c r="G67" s="165">
        <f t="shared" ref="G67:G97" si="30">SUM(H67:V67)</f>
        <v>0</v>
      </c>
      <c r="H67" s="49">
        <v>0</v>
      </c>
      <c r="I67" s="53">
        <v>0</v>
      </c>
      <c r="J67" s="53">
        <v>0</v>
      </c>
      <c r="K67" s="53">
        <v>0</v>
      </c>
      <c r="L67" s="53">
        <v>0</v>
      </c>
      <c r="M67" s="53">
        <v>0</v>
      </c>
      <c r="N67" s="53">
        <v>0</v>
      </c>
      <c r="O67" s="53">
        <v>0</v>
      </c>
      <c r="P67" s="53">
        <v>0</v>
      </c>
      <c r="Q67" s="53">
        <v>0</v>
      </c>
      <c r="R67" s="53">
        <v>0</v>
      </c>
      <c r="S67" s="53">
        <v>0</v>
      </c>
      <c r="T67" s="53">
        <v>0</v>
      </c>
      <c r="U67" s="53"/>
      <c r="V67" s="54"/>
    </row>
    <row r="68" spans="2:22" x14ac:dyDescent="0.25">
      <c r="B68" s="575"/>
      <c r="C68" s="116" t="s">
        <v>891</v>
      </c>
      <c r="D68" s="116"/>
      <c r="E68" s="665"/>
      <c r="F68" s="224" t="s">
        <v>318</v>
      </c>
      <c r="G68" s="165">
        <f t="shared" si="30"/>
        <v>2000</v>
      </c>
      <c r="H68" s="49">
        <v>0</v>
      </c>
      <c r="I68" s="49">
        <v>277.85407406428328</v>
      </c>
      <c r="J68" s="49">
        <v>41.443196245422783</v>
      </c>
      <c r="K68" s="49">
        <v>1023.6587263486567</v>
      </c>
      <c r="L68" s="49">
        <v>0</v>
      </c>
      <c r="M68" s="49">
        <v>0</v>
      </c>
      <c r="N68" s="49">
        <v>0</v>
      </c>
      <c r="O68" s="49">
        <v>0</v>
      </c>
      <c r="P68" s="49">
        <v>165.68228019800131</v>
      </c>
      <c r="Q68" s="49">
        <v>0</v>
      </c>
      <c r="R68" s="49">
        <v>74.34251202615242</v>
      </c>
      <c r="S68" s="49">
        <v>348.30575005341029</v>
      </c>
      <c r="T68" s="49">
        <v>68.713461064073087</v>
      </c>
      <c r="U68" s="49"/>
      <c r="V68" s="50"/>
    </row>
    <row r="69" spans="2:22" x14ac:dyDescent="0.25">
      <c r="B69" s="575"/>
      <c r="C69" s="116" t="s">
        <v>70</v>
      </c>
      <c r="D69" s="116"/>
      <c r="E69" s="665"/>
      <c r="F69" s="224" t="s">
        <v>319</v>
      </c>
      <c r="G69" s="165">
        <f t="shared" si="30"/>
        <v>0</v>
      </c>
      <c r="H69" s="49"/>
      <c r="I69" s="49"/>
      <c r="J69" s="49"/>
      <c r="K69" s="49"/>
      <c r="L69" s="49"/>
      <c r="M69" s="49"/>
      <c r="N69" s="49"/>
      <c r="O69" s="49"/>
      <c r="P69" s="49"/>
      <c r="Q69" s="49"/>
      <c r="R69" s="49"/>
      <c r="S69" s="49"/>
      <c r="T69" s="49"/>
      <c r="U69" s="49"/>
      <c r="V69" s="50"/>
    </row>
    <row r="70" spans="2:22" ht="25.5" x14ac:dyDescent="0.25">
      <c r="B70" s="575"/>
      <c r="C70" s="116" t="s">
        <v>207</v>
      </c>
      <c r="D70" s="116"/>
      <c r="E70" s="665"/>
      <c r="F70" s="224" t="s">
        <v>320</v>
      </c>
      <c r="G70" s="165">
        <f t="shared" si="30"/>
        <v>0</v>
      </c>
      <c r="H70" s="49"/>
      <c r="I70" s="49"/>
      <c r="J70" s="49"/>
      <c r="K70" s="49"/>
      <c r="L70" s="49"/>
      <c r="M70" s="49"/>
      <c r="N70" s="49"/>
      <c r="O70" s="49"/>
      <c r="P70" s="49"/>
      <c r="Q70" s="49"/>
      <c r="R70" s="49"/>
      <c r="S70" s="49"/>
      <c r="T70" s="49"/>
      <c r="U70" s="49"/>
      <c r="V70" s="50"/>
    </row>
    <row r="71" spans="2:22" ht="25.5" x14ac:dyDescent="0.25">
      <c r="B71" s="575"/>
      <c r="C71" s="116" t="s">
        <v>71</v>
      </c>
      <c r="D71" s="116"/>
      <c r="E71" s="665"/>
      <c r="F71" s="225" t="s">
        <v>335</v>
      </c>
      <c r="G71" s="165">
        <f t="shared" si="30"/>
        <v>4000</v>
      </c>
      <c r="H71" s="49">
        <v>4000</v>
      </c>
      <c r="I71" s="49">
        <v>0</v>
      </c>
      <c r="J71" s="49">
        <v>0</v>
      </c>
      <c r="K71" s="49">
        <v>0</v>
      </c>
      <c r="L71" s="49">
        <v>0</v>
      </c>
      <c r="M71" s="49">
        <v>0</v>
      </c>
      <c r="N71" s="49">
        <v>0</v>
      </c>
      <c r="O71" s="49">
        <v>0</v>
      </c>
      <c r="P71" s="49">
        <v>0</v>
      </c>
      <c r="Q71" s="49">
        <v>0</v>
      </c>
      <c r="R71" s="49">
        <v>0</v>
      </c>
      <c r="S71" s="49">
        <v>0</v>
      </c>
      <c r="T71" s="49">
        <v>0</v>
      </c>
      <c r="U71" s="49"/>
      <c r="V71" s="50"/>
    </row>
    <row r="72" spans="2:22" ht="25.5" x14ac:dyDescent="0.25">
      <c r="B72" s="575"/>
      <c r="C72" s="116" t="s">
        <v>72</v>
      </c>
      <c r="D72" s="116"/>
      <c r="E72" s="665"/>
      <c r="F72" s="224" t="s">
        <v>321</v>
      </c>
      <c r="G72" s="165">
        <f t="shared" si="30"/>
        <v>0</v>
      </c>
      <c r="H72" s="49">
        <v>0</v>
      </c>
      <c r="I72" s="49"/>
      <c r="J72" s="49"/>
      <c r="K72" s="49"/>
      <c r="L72" s="49"/>
      <c r="M72" s="49"/>
      <c r="N72" s="49"/>
      <c r="O72" s="49"/>
      <c r="P72" s="49"/>
      <c r="Q72" s="49"/>
      <c r="R72" s="49"/>
      <c r="S72" s="49"/>
      <c r="T72" s="49"/>
      <c r="U72" s="49"/>
      <c r="V72" s="50"/>
    </row>
    <row r="73" spans="2:22" x14ac:dyDescent="0.25">
      <c r="B73" s="575"/>
      <c r="C73" s="116" t="s">
        <v>73</v>
      </c>
      <c r="D73" s="116"/>
      <c r="E73" s="665"/>
      <c r="F73" s="224" t="s">
        <v>322</v>
      </c>
      <c r="G73" s="165">
        <f t="shared" si="30"/>
        <v>0</v>
      </c>
      <c r="H73" s="49"/>
      <c r="I73" s="49"/>
      <c r="J73" s="49"/>
      <c r="K73" s="49"/>
      <c r="L73" s="49"/>
      <c r="M73" s="49"/>
      <c r="N73" s="49"/>
      <c r="O73" s="49"/>
      <c r="P73" s="49"/>
      <c r="Q73" s="49"/>
      <c r="R73" s="49"/>
      <c r="S73" s="49"/>
      <c r="T73" s="49"/>
      <c r="U73" s="49"/>
      <c r="V73" s="50"/>
    </row>
    <row r="74" spans="2:22" x14ac:dyDescent="0.25">
      <c r="B74" s="575"/>
      <c r="C74" s="116" t="s">
        <v>892</v>
      </c>
      <c r="D74" s="116"/>
      <c r="E74" s="665"/>
      <c r="F74" s="224" t="s">
        <v>323</v>
      </c>
      <c r="G74" s="165">
        <f t="shared" si="30"/>
        <v>0</v>
      </c>
      <c r="H74" s="49"/>
      <c r="I74" s="49"/>
      <c r="J74" s="49"/>
      <c r="K74" s="49"/>
      <c r="L74" s="49"/>
      <c r="M74" s="49"/>
      <c r="N74" s="49"/>
      <c r="O74" s="49"/>
      <c r="P74" s="49"/>
      <c r="Q74" s="49"/>
      <c r="R74" s="49"/>
      <c r="S74" s="49"/>
      <c r="T74" s="49"/>
      <c r="U74" s="49"/>
      <c r="V74" s="50"/>
    </row>
    <row r="75" spans="2:22" x14ac:dyDescent="0.25">
      <c r="B75" s="575"/>
      <c r="C75" s="116" t="s">
        <v>74</v>
      </c>
      <c r="D75" s="116"/>
      <c r="E75" s="665"/>
      <c r="F75" s="224" t="s">
        <v>324</v>
      </c>
      <c r="G75" s="165">
        <f t="shared" si="30"/>
        <v>0</v>
      </c>
      <c r="H75" s="49"/>
      <c r="I75" s="49"/>
      <c r="J75" s="49"/>
      <c r="K75" s="49"/>
      <c r="L75" s="49"/>
      <c r="M75" s="49"/>
      <c r="N75" s="49"/>
      <c r="O75" s="49"/>
      <c r="P75" s="49"/>
      <c r="Q75" s="49"/>
      <c r="R75" s="49"/>
      <c r="S75" s="49"/>
      <c r="T75" s="49"/>
      <c r="U75" s="49"/>
      <c r="V75" s="50"/>
    </row>
    <row r="76" spans="2:22" x14ac:dyDescent="0.25">
      <c r="B76" s="575"/>
      <c r="C76" s="116" t="s">
        <v>75</v>
      </c>
      <c r="D76" s="116"/>
      <c r="E76" s="665"/>
      <c r="F76" s="224" t="s">
        <v>325</v>
      </c>
      <c r="G76" s="165">
        <f t="shared" si="30"/>
        <v>0</v>
      </c>
      <c r="H76" s="49"/>
      <c r="I76" s="49"/>
      <c r="J76" s="49"/>
      <c r="K76" s="49"/>
      <c r="L76" s="49"/>
      <c r="M76" s="49"/>
      <c r="N76" s="49"/>
      <c r="O76" s="49"/>
      <c r="P76" s="49"/>
      <c r="Q76" s="49"/>
      <c r="R76" s="49"/>
      <c r="S76" s="49"/>
      <c r="T76" s="49"/>
      <c r="U76" s="49"/>
      <c r="V76" s="50"/>
    </row>
    <row r="77" spans="2:22" x14ac:dyDescent="0.25">
      <c r="B77" s="575"/>
      <c r="C77" s="116" t="s">
        <v>208</v>
      </c>
      <c r="D77" s="116"/>
      <c r="E77" s="665"/>
      <c r="F77" s="224" t="s">
        <v>316</v>
      </c>
      <c r="G77" s="165">
        <f t="shared" si="30"/>
        <v>0</v>
      </c>
      <c r="H77" s="49">
        <v>0</v>
      </c>
      <c r="I77" s="49">
        <v>0</v>
      </c>
      <c r="J77" s="49">
        <v>0</v>
      </c>
      <c r="K77" s="49">
        <v>0</v>
      </c>
      <c r="L77" s="49">
        <v>0</v>
      </c>
      <c r="M77" s="49">
        <v>0</v>
      </c>
      <c r="N77" s="49">
        <v>0</v>
      </c>
      <c r="O77" s="49">
        <v>0</v>
      </c>
      <c r="P77" s="49">
        <v>0</v>
      </c>
      <c r="Q77" s="49">
        <v>0</v>
      </c>
      <c r="R77" s="49">
        <v>0</v>
      </c>
      <c r="S77" s="49">
        <v>0</v>
      </c>
      <c r="T77" s="49">
        <v>0</v>
      </c>
      <c r="U77" s="49"/>
      <c r="V77" s="50"/>
    </row>
    <row r="78" spans="2:22" x14ac:dyDescent="0.25">
      <c r="B78" s="575"/>
      <c r="C78" s="116" t="s">
        <v>76</v>
      </c>
      <c r="D78" s="116"/>
      <c r="E78" s="665"/>
      <c r="F78" s="224" t="s">
        <v>336</v>
      </c>
      <c r="G78" s="165">
        <f t="shared" si="30"/>
        <v>0</v>
      </c>
      <c r="H78" s="49">
        <v>0</v>
      </c>
      <c r="I78" s="49">
        <v>0</v>
      </c>
      <c r="J78" s="49">
        <v>0</v>
      </c>
      <c r="K78" s="49">
        <v>0</v>
      </c>
      <c r="L78" s="49">
        <v>0</v>
      </c>
      <c r="M78" s="49">
        <v>0</v>
      </c>
      <c r="N78" s="49">
        <v>0</v>
      </c>
      <c r="O78" s="49">
        <v>0</v>
      </c>
      <c r="P78" s="49">
        <v>0</v>
      </c>
      <c r="Q78" s="49">
        <v>0</v>
      </c>
      <c r="R78" s="49">
        <v>0</v>
      </c>
      <c r="S78" s="49">
        <v>0</v>
      </c>
      <c r="T78" s="49">
        <v>0</v>
      </c>
      <c r="U78" s="49"/>
      <c r="V78" s="50"/>
    </row>
    <row r="79" spans="2:22" x14ac:dyDescent="0.25">
      <c r="B79" s="575"/>
      <c r="C79" s="116" t="s">
        <v>77</v>
      </c>
      <c r="D79" s="116"/>
      <c r="E79" s="665"/>
      <c r="F79" s="224" t="s">
        <v>317</v>
      </c>
      <c r="G79" s="165">
        <f t="shared" si="30"/>
        <v>1000</v>
      </c>
      <c r="H79" s="49">
        <v>0</v>
      </c>
      <c r="I79" s="49">
        <v>134.27794463806438</v>
      </c>
      <c r="J79" s="49">
        <v>139.9302859943584</v>
      </c>
      <c r="K79" s="49">
        <v>0</v>
      </c>
      <c r="L79" s="49">
        <v>0</v>
      </c>
      <c r="M79" s="49">
        <v>0</v>
      </c>
      <c r="N79" s="49">
        <v>0</v>
      </c>
      <c r="O79" s="49">
        <v>0</v>
      </c>
      <c r="P79" s="49">
        <v>436.17804366735589</v>
      </c>
      <c r="Q79" s="49">
        <v>0</v>
      </c>
      <c r="R79" s="49">
        <v>250.95273410651535</v>
      </c>
      <c r="S79" s="49">
        <v>0</v>
      </c>
      <c r="T79" s="49">
        <v>38.660991593705894</v>
      </c>
      <c r="U79" s="49"/>
      <c r="V79" s="50"/>
    </row>
    <row r="80" spans="2:22" ht="27.95" customHeight="1" x14ac:dyDescent="0.25">
      <c r="B80" s="575"/>
      <c r="C80" s="116" t="s">
        <v>209</v>
      </c>
      <c r="D80" s="116"/>
      <c r="E80" s="665"/>
      <c r="F80" s="224" t="s">
        <v>326</v>
      </c>
      <c r="G80" s="165">
        <f t="shared" si="30"/>
        <v>8000.0000000000018</v>
      </c>
      <c r="H80" s="49">
        <v>2229.2600072104292</v>
      </c>
      <c r="I80" s="49">
        <v>0</v>
      </c>
      <c r="J80" s="49">
        <v>0</v>
      </c>
      <c r="K80" s="49">
        <v>141.81297394422882</v>
      </c>
      <c r="L80" s="49">
        <v>0</v>
      </c>
      <c r="M80" s="49">
        <v>0</v>
      </c>
      <c r="N80" s="49">
        <v>0</v>
      </c>
      <c r="O80" s="49">
        <v>0</v>
      </c>
      <c r="P80" s="49">
        <v>4628.9172521115997</v>
      </c>
      <c r="Q80" s="49">
        <v>0</v>
      </c>
      <c r="R80" s="49">
        <v>9.7667337427154825E-3</v>
      </c>
      <c r="S80" s="49">
        <v>673.9815733664841</v>
      </c>
      <c r="T80" s="49">
        <v>326.0184266335159</v>
      </c>
      <c r="U80" s="49"/>
      <c r="V80" s="50"/>
    </row>
    <row r="81" spans="2:22" x14ac:dyDescent="0.25">
      <c r="B81" s="575"/>
      <c r="C81" s="116" t="s">
        <v>78</v>
      </c>
      <c r="D81" s="116"/>
      <c r="E81" s="665"/>
      <c r="F81" s="224" t="s">
        <v>327</v>
      </c>
      <c r="G81" s="165">
        <f t="shared" si="30"/>
        <v>0</v>
      </c>
      <c r="H81" s="49"/>
      <c r="I81" s="49"/>
      <c r="J81" s="49"/>
      <c r="K81" s="49"/>
      <c r="L81" s="49"/>
      <c r="M81" s="49"/>
      <c r="N81" s="49"/>
      <c r="O81" s="49"/>
      <c r="P81" s="49"/>
      <c r="Q81" s="49"/>
      <c r="R81" s="49"/>
      <c r="S81" s="49"/>
      <c r="T81" s="49"/>
      <c r="U81" s="49"/>
      <c r="V81" s="50"/>
    </row>
    <row r="82" spans="2:22" x14ac:dyDescent="0.25">
      <c r="B82" s="575"/>
      <c r="C82" s="118" t="s">
        <v>277</v>
      </c>
      <c r="D82" s="226"/>
      <c r="E82" s="665"/>
      <c r="F82" s="224" t="s">
        <v>328</v>
      </c>
      <c r="G82" s="165">
        <f t="shared" si="30"/>
        <v>0</v>
      </c>
      <c r="H82" s="49">
        <v>0</v>
      </c>
      <c r="I82" s="49">
        <v>0</v>
      </c>
      <c r="J82" s="49">
        <v>0</v>
      </c>
      <c r="K82" s="49">
        <v>0</v>
      </c>
      <c r="L82" s="49">
        <v>0</v>
      </c>
      <c r="M82" s="49">
        <v>0</v>
      </c>
      <c r="N82" s="49">
        <v>0</v>
      </c>
      <c r="O82" s="49">
        <v>0</v>
      </c>
      <c r="P82" s="49">
        <v>0</v>
      </c>
      <c r="Q82" s="49">
        <v>0</v>
      </c>
      <c r="R82" s="49">
        <v>0</v>
      </c>
      <c r="S82" s="49">
        <v>0</v>
      </c>
      <c r="T82" s="49">
        <v>0</v>
      </c>
      <c r="U82" s="49"/>
      <c r="V82" s="50"/>
    </row>
    <row r="83" spans="2:22" x14ac:dyDescent="0.25">
      <c r="B83" s="575"/>
      <c r="C83" s="116" t="s">
        <v>79</v>
      </c>
      <c r="D83" s="116"/>
      <c r="E83" s="665"/>
      <c r="F83" s="224" t="s">
        <v>329</v>
      </c>
      <c r="G83" s="165">
        <f t="shared" si="30"/>
        <v>1999.9999999999998</v>
      </c>
      <c r="H83" s="49">
        <v>0</v>
      </c>
      <c r="I83" s="49">
        <v>251.43509959182941</v>
      </c>
      <c r="J83" s="49">
        <v>379.94595589790038</v>
      </c>
      <c r="K83" s="49">
        <v>0</v>
      </c>
      <c r="L83" s="49">
        <v>0</v>
      </c>
      <c r="M83" s="49">
        <v>0</v>
      </c>
      <c r="N83" s="49">
        <v>0</v>
      </c>
      <c r="O83" s="49">
        <v>0</v>
      </c>
      <c r="P83" s="49">
        <v>552.33073367453756</v>
      </c>
      <c r="Q83" s="49">
        <v>0</v>
      </c>
      <c r="R83" s="49">
        <v>681.39352039726407</v>
      </c>
      <c r="S83" s="49">
        <v>0</v>
      </c>
      <c r="T83" s="49">
        <v>134.89469043846822</v>
      </c>
      <c r="U83" s="49"/>
      <c r="V83" s="50"/>
    </row>
    <row r="84" spans="2:22" x14ac:dyDescent="0.25">
      <c r="B84" s="575"/>
      <c r="C84" s="116" t="s">
        <v>80</v>
      </c>
      <c r="D84" s="116"/>
      <c r="E84" s="665"/>
      <c r="F84" s="224" t="s">
        <v>330</v>
      </c>
      <c r="G84" s="165">
        <f t="shared" si="30"/>
        <v>17999.999999999993</v>
      </c>
      <c r="H84" s="49">
        <v>16745.01827432487</v>
      </c>
      <c r="I84" s="49">
        <v>245.92893346116711</v>
      </c>
      <c r="J84" s="49">
        <v>27.35531290944655</v>
      </c>
      <c r="K84" s="49">
        <v>100.85604251161908</v>
      </c>
      <c r="L84" s="49">
        <v>0</v>
      </c>
      <c r="M84" s="49">
        <v>0</v>
      </c>
      <c r="N84" s="49">
        <v>0</v>
      </c>
      <c r="O84" s="49">
        <v>0</v>
      </c>
      <c r="P84" s="49">
        <v>640.2932749860496</v>
      </c>
      <c r="Q84" s="49">
        <v>0</v>
      </c>
      <c r="R84" s="49">
        <v>207.93141535548469</v>
      </c>
      <c r="S84" s="49">
        <v>23.03661887069649</v>
      </c>
      <c r="T84" s="49">
        <v>9.5801275806575052</v>
      </c>
      <c r="U84" s="49"/>
      <c r="V84" s="50"/>
    </row>
    <row r="85" spans="2:22" x14ac:dyDescent="0.25">
      <c r="B85" s="575"/>
      <c r="C85" s="116" t="s">
        <v>81</v>
      </c>
      <c r="D85" s="116"/>
      <c r="E85" s="665"/>
      <c r="F85" s="224" t="s">
        <v>337</v>
      </c>
      <c r="G85" s="165">
        <f t="shared" si="30"/>
        <v>0</v>
      </c>
      <c r="H85" s="49">
        <v>0</v>
      </c>
      <c r="I85" s="49">
        <v>0</v>
      </c>
      <c r="J85" s="49">
        <v>0</v>
      </c>
      <c r="K85" s="49">
        <v>0</v>
      </c>
      <c r="L85" s="49">
        <v>0</v>
      </c>
      <c r="M85" s="49">
        <v>0</v>
      </c>
      <c r="N85" s="49">
        <v>0</v>
      </c>
      <c r="O85" s="49">
        <v>0</v>
      </c>
      <c r="P85" s="49">
        <v>0</v>
      </c>
      <c r="Q85" s="49">
        <v>0</v>
      </c>
      <c r="R85" s="49">
        <v>0</v>
      </c>
      <c r="S85" s="49">
        <v>0</v>
      </c>
      <c r="T85" s="49">
        <v>0</v>
      </c>
      <c r="U85" s="49"/>
      <c r="V85" s="50"/>
    </row>
    <row r="86" spans="2:22" ht="25.5" x14ac:dyDescent="0.25">
      <c r="B86" s="575"/>
      <c r="C86" s="116" t="s">
        <v>82</v>
      </c>
      <c r="D86" s="116"/>
      <c r="E86" s="665"/>
      <c r="F86" s="224" t="s">
        <v>331</v>
      </c>
      <c r="G86" s="165">
        <f t="shared" si="30"/>
        <v>0</v>
      </c>
      <c r="H86" s="49"/>
      <c r="I86" s="49"/>
      <c r="J86" s="49"/>
      <c r="K86" s="49"/>
      <c r="L86" s="49"/>
      <c r="M86" s="49"/>
      <c r="N86" s="49"/>
      <c r="O86" s="49"/>
      <c r="P86" s="49"/>
      <c r="Q86" s="49"/>
      <c r="R86" s="49"/>
      <c r="S86" s="49"/>
      <c r="T86" s="49"/>
      <c r="U86" s="49"/>
      <c r="V86" s="50"/>
    </row>
    <row r="87" spans="2:22" x14ac:dyDescent="0.25">
      <c r="B87" s="575"/>
      <c r="C87" s="116" t="s">
        <v>83</v>
      </c>
      <c r="D87" s="116"/>
      <c r="E87" s="665"/>
      <c r="F87" s="224" t="s">
        <v>332</v>
      </c>
      <c r="G87" s="165">
        <f t="shared" si="30"/>
        <v>7999.9999999999991</v>
      </c>
      <c r="H87" s="49">
        <v>0</v>
      </c>
      <c r="I87" s="49">
        <v>6212.0326338586256</v>
      </c>
      <c r="J87" s="49">
        <v>200.75316460145129</v>
      </c>
      <c r="K87" s="49">
        <v>0</v>
      </c>
      <c r="L87" s="49">
        <v>0</v>
      </c>
      <c r="M87" s="49">
        <v>0</v>
      </c>
      <c r="N87" s="49">
        <v>0</v>
      </c>
      <c r="O87" s="49">
        <v>0</v>
      </c>
      <c r="P87" s="49">
        <v>653.41847851204898</v>
      </c>
      <c r="Q87" s="49">
        <v>0</v>
      </c>
      <c r="R87" s="49">
        <v>466.8035076976069</v>
      </c>
      <c r="S87" s="49">
        <v>230.37157923480322</v>
      </c>
      <c r="T87" s="49">
        <v>236.62063609546371</v>
      </c>
      <c r="U87" s="49"/>
      <c r="V87" s="50"/>
    </row>
    <row r="88" spans="2:22" x14ac:dyDescent="0.25">
      <c r="B88" s="575"/>
      <c r="C88" s="116" t="s">
        <v>84</v>
      </c>
      <c r="D88" s="116"/>
      <c r="E88" s="665"/>
      <c r="F88" s="224" t="s">
        <v>333</v>
      </c>
      <c r="G88" s="165">
        <f t="shared" si="30"/>
        <v>0</v>
      </c>
      <c r="H88" s="49"/>
      <c r="I88" s="49"/>
      <c r="J88" s="49"/>
      <c r="K88" s="49"/>
      <c r="L88" s="49"/>
      <c r="M88" s="49"/>
      <c r="N88" s="49"/>
      <c r="O88" s="49"/>
      <c r="P88" s="49"/>
      <c r="Q88" s="49"/>
      <c r="R88" s="49"/>
      <c r="S88" s="49"/>
      <c r="T88" s="49"/>
      <c r="U88" s="49"/>
      <c r="V88" s="50"/>
    </row>
    <row r="89" spans="2:22" ht="25.5" x14ac:dyDescent="0.25">
      <c r="B89" s="575"/>
      <c r="C89" s="116" t="s">
        <v>85</v>
      </c>
      <c r="D89" s="116"/>
      <c r="E89" s="665"/>
      <c r="F89" s="224" t="s">
        <v>338</v>
      </c>
      <c r="G89" s="165">
        <f t="shared" si="30"/>
        <v>0</v>
      </c>
      <c r="H89" s="49"/>
      <c r="I89" s="49"/>
      <c r="J89" s="49"/>
      <c r="K89" s="49"/>
      <c r="L89" s="49"/>
      <c r="M89" s="49"/>
      <c r="N89" s="49"/>
      <c r="O89" s="49"/>
      <c r="P89" s="49"/>
      <c r="Q89" s="49"/>
      <c r="R89" s="49"/>
      <c r="S89" s="49"/>
      <c r="T89" s="49"/>
      <c r="U89" s="49"/>
      <c r="V89" s="50"/>
    </row>
    <row r="90" spans="2:22" x14ac:dyDescent="0.25">
      <c r="B90" s="575"/>
      <c r="C90" s="116" t="s">
        <v>86</v>
      </c>
      <c r="D90" s="116"/>
      <c r="E90" s="665"/>
      <c r="F90" s="224" t="s">
        <v>339</v>
      </c>
      <c r="G90" s="165">
        <f t="shared" si="30"/>
        <v>0</v>
      </c>
      <c r="H90" s="49"/>
      <c r="I90" s="49"/>
      <c r="J90" s="49"/>
      <c r="K90" s="49"/>
      <c r="L90" s="49"/>
      <c r="M90" s="49"/>
      <c r="N90" s="49"/>
      <c r="O90" s="49"/>
      <c r="P90" s="49"/>
      <c r="Q90" s="49"/>
      <c r="R90" s="49"/>
      <c r="S90" s="49"/>
      <c r="T90" s="49"/>
      <c r="U90" s="49"/>
      <c r="V90" s="50"/>
    </row>
    <row r="91" spans="2:22" x14ac:dyDescent="0.25">
      <c r="B91" s="575"/>
      <c r="C91" s="116" t="s">
        <v>87</v>
      </c>
      <c r="D91" s="116"/>
      <c r="E91" s="665"/>
      <c r="F91" s="224" t="s">
        <v>340</v>
      </c>
      <c r="G91" s="165">
        <f t="shared" si="30"/>
        <v>0</v>
      </c>
      <c r="H91" s="49"/>
      <c r="I91" s="49"/>
      <c r="J91" s="49"/>
      <c r="K91" s="49"/>
      <c r="L91" s="49"/>
      <c r="M91" s="49"/>
      <c r="N91" s="49"/>
      <c r="O91" s="49"/>
      <c r="P91" s="49"/>
      <c r="Q91" s="49"/>
      <c r="R91" s="49"/>
      <c r="S91" s="49"/>
      <c r="T91" s="49"/>
      <c r="U91" s="49"/>
      <c r="V91" s="50"/>
    </row>
    <row r="92" spans="2:22" x14ac:dyDescent="0.25">
      <c r="B92" s="575"/>
      <c r="C92" s="116" t="s">
        <v>88</v>
      </c>
      <c r="D92" s="116"/>
      <c r="E92" s="665"/>
      <c r="F92" s="224" t="s">
        <v>341</v>
      </c>
      <c r="G92" s="165">
        <f t="shared" si="30"/>
        <v>0</v>
      </c>
      <c r="H92" s="49"/>
      <c r="I92" s="49"/>
      <c r="J92" s="49"/>
      <c r="K92" s="49"/>
      <c r="L92" s="49"/>
      <c r="M92" s="49"/>
      <c r="N92" s="49"/>
      <c r="O92" s="49"/>
      <c r="P92" s="49"/>
      <c r="Q92" s="49"/>
      <c r="R92" s="49"/>
      <c r="S92" s="49"/>
      <c r="T92" s="49"/>
      <c r="U92" s="49"/>
      <c r="V92" s="50"/>
    </row>
    <row r="93" spans="2:22" x14ac:dyDescent="0.25">
      <c r="B93" s="575"/>
      <c r="C93" s="116" t="s">
        <v>89</v>
      </c>
      <c r="D93" s="116"/>
      <c r="E93" s="665"/>
      <c r="F93" s="224" t="s">
        <v>342</v>
      </c>
      <c r="G93" s="165">
        <f t="shared" si="30"/>
        <v>32000.000000000004</v>
      </c>
      <c r="H93" s="49">
        <v>18986.269775509194</v>
      </c>
      <c r="I93" s="49">
        <v>71.243180133027067</v>
      </c>
      <c r="J93" s="49">
        <v>42.721425196982523</v>
      </c>
      <c r="K93" s="49">
        <v>11444.548708556196</v>
      </c>
      <c r="L93" s="49">
        <v>0</v>
      </c>
      <c r="M93" s="49">
        <v>0</v>
      </c>
      <c r="N93" s="49">
        <v>0</v>
      </c>
      <c r="O93" s="49">
        <v>0</v>
      </c>
      <c r="P93" s="49">
        <v>928.95166076494615</v>
      </c>
      <c r="Q93" s="49">
        <v>0</v>
      </c>
      <c r="R93" s="49">
        <v>223.96321066932245</v>
      </c>
      <c r="S93" s="49">
        <v>302.30203917033572</v>
      </c>
      <c r="T93" s="49">
        <v>0</v>
      </c>
      <c r="U93" s="49"/>
      <c r="V93" s="50"/>
    </row>
    <row r="94" spans="2:22" x14ac:dyDescent="0.25">
      <c r="B94" s="575"/>
      <c r="C94" s="116" t="s">
        <v>90</v>
      </c>
      <c r="D94" s="116"/>
      <c r="E94" s="665"/>
      <c r="F94" s="224" t="s">
        <v>334</v>
      </c>
      <c r="G94" s="165">
        <f t="shared" si="30"/>
        <v>0</v>
      </c>
      <c r="H94" s="49"/>
      <c r="I94" s="49"/>
      <c r="J94" s="49"/>
      <c r="K94" s="49"/>
      <c r="L94" s="49"/>
      <c r="M94" s="49"/>
      <c r="N94" s="49"/>
      <c r="O94" s="49"/>
      <c r="P94" s="49"/>
      <c r="Q94" s="49"/>
      <c r="R94" s="49"/>
      <c r="S94" s="49"/>
      <c r="T94" s="49"/>
      <c r="U94" s="49"/>
      <c r="V94" s="50"/>
    </row>
    <row r="95" spans="2:22" x14ac:dyDescent="0.25">
      <c r="B95" s="575"/>
      <c r="C95" s="116" t="s">
        <v>91</v>
      </c>
      <c r="D95" s="116"/>
      <c r="E95" s="665"/>
      <c r="F95" s="225" t="s">
        <v>387</v>
      </c>
      <c r="G95" s="165">
        <f t="shared" si="30"/>
        <v>0</v>
      </c>
      <c r="H95" s="49"/>
      <c r="I95" s="49"/>
      <c r="J95" s="49"/>
      <c r="K95" s="49"/>
      <c r="L95" s="49"/>
      <c r="M95" s="49"/>
      <c r="N95" s="49"/>
      <c r="O95" s="49"/>
      <c r="P95" s="49"/>
      <c r="Q95" s="49"/>
      <c r="R95" s="49"/>
      <c r="S95" s="49"/>
      <c r="T95" s="49"/>
      <c r="U95" s="49"/>
      <c r="V95" s="50"/>
    </row>
    <row r="96" spans="2:22" x14ac:dyDescent="0.25">
      <c r="B96" s="575"/>
      <c r="C96" s="118" t="s">
        <v>278</v>
      </c>
      <c r="D96" s="226"/>
      <c r="E96" s="665"/>
      <c r="F96" s="225" t="s">
        <v>386</v>
      </c>
      <c r="G96" s="165">
        <f t="shared" si="30"/>
        <v>0</v>
      </c>
      <c r="H96" s="49"/>
      <c r="I96" s="49"/>
      <c r="J96" s="49"/>
      <c r="K96" s="49"/>
      <c r="L96" s="49"/>
      <c r="M96" s="49"/>
      <c r="N96" s="49"/>
      <c r="O96" s="49"/>
      <c r="P96" s="49"/>
      <c r="Q96" s="49"/>
      <c r="R96" s="49"/>
      <c r="S96" s="49"/>
      <c r="T96" s="49"/>
      <c r="U96" s="49"/>
      <c r="V96" s="50"/>
    </row>
    <row r="97" spans="2:22" x14ac:dyDescent="0.25">
      <c r="B97" s="576"/>
      <c r="C97" s="117" t="s">
        <v>34</v>
      </c>
      <c r="D97" s="117"/>
      <c r="E97" s="666"/>
      <c r="F97" s="110"/>
      <c r="G97" s="165">
        <f t="shared" si="30"/>
        <v>0</v>
      </c>
      <c r="H97" s="49"/>
      <c r="I97" s="49"/>
      <c r="J97" s="49"/>
      <c r="K97" s="49"/>
      <c r="L97" s="49"/>
      <c r="M97" s="49"/>
      <c r="N97" s="49"/>
      <c r="O97" s="49"/>
      <c r="P97" s="49"/>
      <c r="Q97" s="49"/>
      <c r="R97" s="49"/>
      <c r="S97" s="49"/>
      <c r="T97" s="49"/>
      <c r="U97" s="49"/>
      <c r="V97" s="50"/>
    </row>
    <row r="98" spans="2:22" ht="15.75" customHeight="1" x14ac:dyDescent="0.25">
      <c r="B98" s="652" t="s">
        <v>210</v>
      </c>
      <c r="C98" s="653"/>
      <c r="D98" s="227"/>
      <c r="E98" s="223" t="s">
        <v>171</v>
      </c>
      <c r="F98" s="224"/>
      <c r="G98" s="178">
        <f>SUM(G99:G103)</f>
        <v>1153000.0457752573</v>
      </c>
      <c r="H98" s="179">
        <f t="shared" ref="H98:V98" si="31">SUM(H99:H103)</f>
        <v>54950.046374348451</v>
      </c>
      <c r="I98" s="179">
        <f t="shared" si="31"/>
        <v>124096.86200216792</v>
      </c>
      <c r="J98" s="179">
        <f t="shared" si="31"/>
        <v>131529.63329105789</v>
      </c>
      <c r="K98" s="179">
        <f t="shared" ref="K98:Q98" si="32">SUM(K99:K103)</f>
        <v>80675.228240887576</v>
      </c>
      <c r="L98" s="179">
        <f t="shared" si="32"/>
        <v>2450.4851934424041</v>
      </c>
      <c r="M98" s="179">
        <f t="shared" si="32"/>
        <v>0</v>
      </c>
      <c r="N98" s="179">
        <f t="shared" si="32"/>
        <v>0</v>
      </c>
      <c r="O98" s="179">
        <f t="shared" si="32"/>
        <v>28467.083175098876</v>
      </c>
      <c r="P98" s="179">
        <f t="shared" si="32"/>
        <v>421390.64617851557</v>
      </c>
      <c r="Q98" s="179">
        <f t="shared" si="32"/>
        <v>12488.194497240251</v>
      </c>
      <c r="R98" s="179">
        <f t="shared" ref="R98" si="33">SUM(R99:R103)</f>
        <v>221794.37286516681</v>
      </c>
      <c r="S98" s="179">
        <f t="shared" si="31"/>
        <v>18987.637009683182</v>
      </c>
      <c r="T98" s="179">
        <f t="shared" si="31"/>
        <v>56169.856947648164</v>
      </c>
      <c r="U98" s="179">
        <f t="shared" si="31"/>
        <v>0</v>
      </c>
      <c r="V98" s="180">
        <f t="shared" si="31"/>
        <v>0</v>
      </c>
    </row>
    <row r="99" spans="2:22" x14ac:dyDescent="0.25">
      <c r="B99" s="620" t="s">
        <v>15</v>
      </c>
      <c r="C99" s="116" t="s">
        <v>92</v>
      </c>
      <c r="D99" s="116"/>
      <c r="E99" s="664" t="s">
        <v>171</v>
      </c>
      <c r="F99" s="224" t="s">
        <v>315</v>
      </c>
      <c r="G99" s="165">
        <f>SUM(H99:V99)</f>
        <v>1070000.0457752573</v>
      </c>
      <c r="H99" s="49">
        <v>49376.964386256514</v>
      </c>
      <c r="I99" s="55">
        <v>124096.86200216792</v>
      </c>
      <c r="J99" s="55">
        <v>127132.30245588363</v>
      </c>
      <c r="K99" s="55">
        <v>80675.228240887576</v>
      </c>
      <c r="L99" s="55">
        <v>2450.4851934424041</v>
      </c>
      <c r="M99" s="55">
        <v>0</v>
      </c>
      <c r="N99" s="55">
        <v>0</v>
      </c>
      <c r="O99" s="55">
        <v>21858.617157882592</v>
      </c>
      <c r="P99" s="55">
        <f>412914.596911706+1925+159</f>
        <v>414998.59691170597</v>
      </c>
      <c r="Q99" s="55">
        <v>10548.70984946026</v>
      </c>
      <c r="R99" s="55">
        <v>216899.92639160698</v>
      </c>
      <c r="S99" s="55">
        <v>18680.250030642972</v>
      </c>
      <c r="T99" s="55">
        <v>3282.103155320272</v>
      </c>
      <c r="U99" s="55"/>
      <c r="V99" s="56"/>
    </row>
    <row r="100" spans="2:22" x14ac:dyDescent="0.25">
      <c r="B100" s="621"/>
      <c r="C100" s="116" t="s">
        <v>93</v>
      </c>
      <c r="D100" s="116"/>
      <c r="E100" s="665"/>
      <c r="F100" s="224" t="s">
        <v>318</v>
      </c>
      <c r="G100" s="165">
        <f>SUM(H100:V100)</f>
        <v>73000</v>
      </c>
      <c r="H100" s="49">
        <v>5573.0819880919362</v>
      </c>
      <c r="I100" s="55">
        <v>0</v>
      </c>
      <c r="J100" s="55">
        <v>0</v>
      </c>
      <c r="K100" s="55">
        <v>0</v>
      </c>
      <c r="L100" s="55">
        <v>0</v>
      </c>
      <c r="M100" s="55">
        <v>0</v>
      </c>
      <c r="N100" s="55">
        <v>0</v>
      </c>
      <c r="O100" s="55">
        <v>6608.4660172162839</v>
      </c>
      <c r="P100" s="55">
        <v>3507.0886080195501</v>
      </c>
      <c r="Q100" s="55">
        <v>1939.4846477799913</v>
      </c>
      <c r="R100" s="55">
        <v>2484.1249465643455</v>
      </c>
      <c r="S100" s="55">
        <v>0</v>
      </c>
      <c r="T100" s="55">
        <v>52887.753792327894</v>
      </c>
      <c r="U100" s="55"/>
      <c r="V100" s="56"/>
    </row>
    <row r="101" spans="2:22" x14ac:dyDescent="0.25">
      <c r="B101" s="621"/>
      <c r="C101" s="116" t="s">
        <v>94</v>
      </c>
      <c r="D101" s="116"/>
      <c r="E101" s="665"/>
      <c r="F101" s="224" t="s">
        <v>319</v>
      </c>
      <c r="G101" s="165">
        <f>SUM(H101:V101)</f>
        <v>0</v>
      </c>
      <c r="H101" s="49"/>
      <c r="I101" s="55"/>
      <c r="J101" s="55"/>
      <c r="K101" s="55"/>
      <c r="L101" s="55"/>
      <c r="M101" s="55"/>
      <c r="N101" s="55"/>
      <c r="O101" s="55"/>
      <c r="P101" s="55"/>
      <c r="Q101" s="55"/>
      <c r="R101" s="55"/>
      <c r="S101" s="55"/>
      <c r="T101" s="55"/>
      <c r="U101" s="55"/>
      <c r="V101" s="56"/>
    </row>
    <row r="102" spans="2:22" x14ac:dyDescent="0.25">
      <c r="B102" s="621"/>
      <c r="C102" s="116" t="s">
        <v>256</v>
      </c>
      <c r="D102" s="116"/>
      <c r="E102" s="665"/>
      <c r="F102" s="224" t="s">
        <v>320</v>
      </c>
      <c r="G102" s="165">
        <f>SUM(H102:V102)</f>
        <v>10000.000000000002</v>
      </c>
      <c r="H102" s="49">
        <v>0</v>
      </c>
      <c r="I102" s="55">
        <v>0</v>
      </c>
      <c r="J102" s="55">
        <v>4397.3308351742726</v>
      </c>
      <c r="K102" s="55">
        <v>0</v>
      </c>
      <c r="L102" s="55">
        <v>0</v>
      </c>
      <c r="M102" s="55">
        <v>0</v>
      </c>
      <c r="N102" s="55">
        <v>0</v>
      </c>
      <c r="O102" s="55">
        <v>0</v>
      </c>
      <c r="P102" s="55">
        <v>2884.9606587900244</v>
      </c>
      <c r="Q102" s="55">
        <v>0</v>
      </c>
      <c r="R102" s="55">
        <v>2410.3215269954949</v>
      </c>
      <c r="S102" s="55">
        <v>307.38697904020898</v>
      </c>
      <c r="T102" s="55">
        <v>0</v>
      </c>
      <c r="U102" s="55"/>
      <c r="V102" s="56"/>
    </row>
    <row r="103" spans="2:22" x14ac:dyDescent="0.25">
      <c r="B103" s="622"/>
      <c r="C103" s="117" t="s">
        <v>34</v>
      </c>
      <c r="D103" s="117"/>
      <c r="E103" s="666"/>
      <c r="F103" s="224"/>
      <c r="G103" s="165">
        <f>SUM(H103:V103)</f>
        <v>0</v>
      </c>
      <c r="H103" s="49"/>
      <c r="I103" s="55"/>
      <c r="J103" s="55"/>
      <c r="K103" s="55"/>
      <c r="L103" s="55"/>
      <c r="M103" s="55"/>
      <c r="N103" s="55"/>
      <c r="O103" s="55"/>
      <c r="P103" s="55"/>
      <c r="Q103" s="55"/>
      <c r="R103" s="55"/>
      <c r="S103" s="55"/>
      <c r="T103" s="55"/>
      <c r="U103" s="55"/>
      <c r="V103" s="56"/>
    </row>
    <row r="104" spans="2:22" ht="15.75" customHeight="1" x14ac:dyDescent="0.25">
      <c r="B104" s="577" t="s">
        <v>211</v>
      </c>
      <c r="C104" s="578"/>
      <c r="D104" s="129"/>
      <c r="E104" s="223" t="s">
        <v>172</v>
      </c>
      <c r="F104" s="224"/>
      <c r="G104" s="178">
        <f>SUM(G105:G107)</f>
        <v>372000.0399239207</v>
      </c>
      <c r="H104" s="179">
        <f t="shared" ref="H104:V104" si="34">SUM(H105:H107)</f>
        <v>17177.118111809272</v>
      </c>
      <c r="I104" s="179">
        <f t="shared" si="34"/>
        <v>43170.463847093983</v>
      </c>
      <c r="J104" s="179">
        <f t="shared" si="34"/>
        <v>44226.424249741816</v>
      </c>
      <c r="K104" s="179">
        <f t="shared" ref="K104:Q104" si="35">SUM(K105:K107)</f>
        <v>28065.069236548872</v>
      </c>
      <c r="L104" s="179">
        <f t="shared" si="35"/>
        <v>852.46782831218047</v>
      </c>
      <c r="M104" s="179">
        <f t="shared" si="35"/>
        <v>0</v>
      </c>
      <c r="N104" s="179">
        <f t="shared" si="35"/>
        <v>0</v>
      </c>
      <c r="O104" s="179">
        <f t="shared" si="35"/>
        <v>7375.5530592043024</v>
      </c>
      <c r="P104" s="179">
        <f t="shared" si="35"/>
        <v>144368.55705950689</v>
      </c>
      <c r="Q104" s="179">
        <f t="shared" si="35"/>
        <v>3669.6552180477606</v>
      </c>
      <c r="R104" s="179">
        <f t="shared" ref="R104" si="36">SUM(R105:R107)</f>
        <v>75454.530272994627</v>
      </c>
      <c r="S104" s="179">
        <f t="shared" si="34"/>
        <v>6498.4323180425035</v>
      </c>
      <c r="T104" s="179">
        <f t="shared" si="34"/>
        <v>1141.7687226185597</v>
      </c>
      <c r="U104" s="179">
        <f t="shared" si="34"/>
        <v>0</v>
      </c>
      <c r="V104" s="180">
        <f t="shared" si="34"/>
        <v>0</v>
      </c>
    </row>
    <row r="105" spans="2:22" x14ac:dyDescent="0.25">
      <c r="B105" s="623" t="s">
        <v>15</v>
      </c>
      <c r="C105" s="121" t="s">
        <v>95</v>
      </c>
      <c r="D105" s="121"/>
      <c r="E105" s="664" t="s">
        <v>172</v>
      </c>
      <c r="F105" s="224" t="s">
        <v>315</v>
      </c>
      <c r="G105" s="165">
        <f>SUM(H105:V105)</f>
        <v>273000.29952957475</v>
      </c>
      <c r="H105" s="49">
        <v>12598.047922848626</v>
      </c>
      <c r="I105" s="53">
        <v>31662.096566908262</v>
      </c>
      <c r="J105" s="53">
        <v>32436.559411641341</v>
      </c>
      <c r="K105" s="53">
        <v>20583.492812861976</v>
      </c>
      <c r="L105" s="53">
        <v>625.21725028951073</v>
      </c>
      <c r="M105" s="53"/>
      <c r="N105" s="53"/>
      <c r="O105" s="53">
        <v>5577.0116673849989</v>
      </c>
      <c r="P105" s="53">
        <f>105351.107436351+491+41</f>
        <v>105883.107436351</v>
      </c>
      <c r="Q105" s="53">
        <v>2691.3998027127582</v>
      </c>
      <c r="R105" s="53">
        <v>55339.887761596925</v>
      </c>
      <c r="S105" s="53">
        <v>4766.0824844537683</v>
      </c>
      <c r="T105" s="53">
        <v>837.39641252563979</v>
      </c>
      <c r="U105" s="53"/>
      <c r="V105" s="54"/>
    </row>
    <row r="106" spans="2:22" x14ac:dyDescent="0.25">
      <c r="B106" s="624"/>
      <c r="C106" s="121" t="s">
        <v>96</v>
      </c>
      <c r="D106" s="121"/>
      <c r="E106" s="665"/>
      <c r="F106" s="224" t="s">
        <v>318</v>
      </c>
      <c r="G106" s="165">
        <f>SUM(H106:V106)</f>
        <v>98999.740394345965</v>
      </c>
      <c r="H106" s="49">
        <v>4579.0701889606444</v>
      </c>
      <c r="I106" s="53">
        <v>11508.367280185719</v>
      </c>
      <c r="J106" s="53">
        <v>11789.864838100471</v>
      </c>
      <c r="K106" s="53">
        <v>7481.5764236868954</v>
      </c>
      <c r="L106" s="53">
        <v>227.25057802266974</v>
      </c>
      <c r="M106" s="53"/>
      <c r="N106" s="53"/>
      <c r="O106" s="53">
        <v>1798.5413918193037</v>
      </c>
      <c r="P106" s="53">
        <f>38292.4496231559+179+14</f>
        <v>38485.449623155902</v>
      </c>
      <c r="Q106" s="53">
        <v>978.25541533500257</v>
      </c>
      <c r="R106" s="53">
        <v>20114.642511397698</v>
      </c>
      <c r="S106" s="53">
        <v>1732.3498335887357</v>
      </c>
      <c r="T106" s="53">
        <v>304.3723100929198</v>
      </c>
      <c r="U106" s="53"/>
      <c r="V106" s="54"/>
    </row>
    <row r="107" spans="2:22" x14ac:dyDescent="0.25">
      <c r="B107" s="625"/>
      <c r="C107" s="122" t="s">
        <v>34</v>
      </c>
      <c r="D107" s="122"/>
      <c r="E107" s="666"/>
      <c r="F107" s="224"/>
      <c r="G107" s="165">
        <f>SUM(H107:V107)</f>
        <v>0</v>
      </c>
      <c r="H107" s="49"/>
      <c r="I107" s="53"/>
      <c r="J107" s="53"/>
      <c r="K107" s="53"/>
      <c r="L107" s="53"/>
      <c r="M107" s="53"/>
      <c r="N107" s="53"/>
      <c r="O107" s="53"/>
      <c r="P107" s="53"/>
      <c r="Q107" s="53"/>
      <c r="R107" s="53"/>
      <c r="S107" s="53"/>
      <c r="T107" s="53"/>
      <c r="U107" s="53"/>
      <c r="V107" s="54"/>
    </row>
    <row r="108" spans="2:22" ht="15.75" customHeight="1" x14ac:dyDescent="0.25">
      <c r="B108" s="577" t="s">
        <v>212</v>
      </c>
      <c r="C108" s="578"/>
      <c r="D108" s="129"/>
      <c r="E108" s="223" t="s">
        <v>173</v>
      </c>
      <c r="F108" s="224"/>
      <c r="G108" s="178">
        <f>SUM(G109:G110)</f>
        <v>5000.2618961460576</v>
      </c>
      <c r="H108" s="179">
        <f t="shared" ref="H108:V108" si="37">SUM(H109:H110)</f>
        <v>230.73347844045099</v>
      </c>
      <c r="I108" s="179">
        <f t="shared" si="37"/>
        <v>579.89187851480347</v>
      </c>
      <c r="J108" s="179">
        <f t="shared" si="37"/>
        <v>594.07617970039087</v>
      </c>
      <c r="K108" s="179">
        <f t="shared" ref="K108:Q108" si="38">SUM(K109:K110)</f>
        <v>376.98704785461484</v>
      </c>
      <c r="L108" s="179">
        <f t="shared" si="38"/>
        <v>11.45086538991778</v>
      </c>
      <c r="M108" s="179">
        <f t="shared" si="38"/>
        <v>0</v>
      </c>
      <c r="N108" s="179">
        <f t="shared" si="38"/>
        <v>0</v>
      </c>
      <c r="O108" s="179">
        <f t="shared" si="38"/>
        <v>102.14307083122708</v>
      </c>
      <c r="P108" s="179">
        <f t="shared" si="38"/>
        <v>1939.50746220423</v>
      </c>
      <c r="Q108" s="179">
        <f t="shared" si="38"/>
        <v>49.293036679720842</v>
      </c>
      <c r="R108" s="179">
        <f t="shared" ref="R108" si="39">SUM(R109:R110)</f>
        <v>1013.5510579047055</v>
      </c>
      <c r="S108" s="179">
        <f t="shared" si="37"/>
        <v>87.290887993658757</v>
      </c>
      <c r="T108" s="179">
        <f t="shared" si="37"/>
        <v>15.336930632337722</v>
      </c>
      <c r="U108" s="179">
        <f t="shared" si="37"/>
        <v>0</v>
      </c>
      <c r="V108" s="180">
        <f t="shared" si="37"/>
        <v>0</v>
      </c>
    </row>
    <row r="109" spans="2:22" ht="25.5" x14ac:dyDescent="0.25">
      <c r="B109" s="574" t="s">
        <v>15</v>
      </c>
      <c r="C109" s="116" t="s">
        <v>97</v>
      </c>
      <c r="D109" s="116"/>
      <c r="E109" s="664" t="s">
        <v>173</v>
      </c>
      <c r="F109" s="224" t="s">
        <v>315</v>
      </c>
      <c r="G109" s="165">
        <f>SUM(H109:V109)</f>
        <v>5000.2618961460576</v>
      </c>
      <c r="H109" s="49">
        <v>230.73347844045099</v>
      </c>
      <c r="I109" s="53">
        <v>579.89187851480347</v>
      </c>
      <c r="J109" s="53">
        <v>594.07617970039087</v>
      </c>
      <c r="K109" s="53">
        <v>376.98704785461484</v>
      </c>
      <c r="L109" s="53">
        <v>11.45086538991778</v>
      </c>
      <c r="M109" s="53"/>
      <c r="N109" s="53"/>
      <c r="O109" s="53">
        <v>102.14307083122708</v>
      </c>
      <c r="P109" s="53">
        <f>1929.50746220423+10</f>
        <v>1939.50746220423</v>
      </c>
      <c r="Q109" s="53">
        <v>49.293036679720842</v>
      </c>
      <c r="R109" s="53">
        <v>1013.5510579047055</v>
      </c>
      <c r="S109" s="53">
        <v>87.290887993658757</v>
      </c>
      <c r="T109" s="53">
        <v>15.336930632337722</v>
      </c>
      <c r="U109" s="53"/>
      <c r="V109" s="54"/>
    </row>
    <row r="110" spans="2:22" x14ac:dyDescent="0.25">
      <c r="B110" s="576"/>
      <c r="C110" s="117" t="s">
        <v>34</v>
      </c>
      <c r="D110" s="117"/>
      <c r="E110" s="666"/>
      <c r="F110" s="224"/>
      <c r="G110" s="165">
        <f>SUM(H110:V110)</f>
        <v>0</v>
      </c>
      <c r="H110" s="49"/>
      <c r="I110" s="53"/>
      <c r="J110" s="53"/>
      <c r="K110" s="53"/>
      <c r="L110" s="53"/>
      <c r="M110" s="53"/>
      <c r="N110" s="53"/>
      <c r="O110" s="53"/>
      <c r="P110" s="53"/>
      <c r="Q110" s="53"/>
      <c r="R110" s="53"/>
      <c r="S110" s="53"/>
      <c r="T110" s="53"/>
      <c r="U110" s="53"/>
      <c r="V110" s="54"/>
    </row>
    <row r="111" spans="2:22" ht="15.75" customHeight="1" x14ac:dyDescent="0.25">
      <c r="B111" s="577" t="s">
        <v>213</v>
      </c>
      <c r="C111" s="578"/>
      <c r="D111" s="129"/>
      <c r="E111" s="223" t="s">
        <v>174</v>
      </c>
      <c r="F111" s="224"/>
      <c r="G111" s="178">
        <f>SUM(G112:G117)</f>
        <v>30999.533590774576</v>
      </c>
      <c r="H111" s="179">
        <f t="shared" ref="H111:V111" si="40">SUM(H112:H117)</f>
        <v>1086.516253139343</v>
      </c>
      <c r="I111" s="179">
        <f t="shared" si="40"/>
        <v>2528.8214408958352</v>
      </c>
      <c r="J111" s="179">
        <f t="shared" si="40"/>
        <v>2757.9137571751899</v>
      </c>
      <c r="K111" s="179">
        <f t="shared" ref="K111:Q111" si="41">SUM(K112:K117)</f>
        <v>1643.983930239571</v>
      </c>
      <c r="L111" s="179">
        <f t="shared" si="41"/>
        <v>49.935505199693715</v>
      </c>
      <c r="M111" s="179">
        <f t="shared" si="41"/>
        <v>0</v>
      </c>
      <c r="N111" s="179">
        <f t="shared" si="41"/>
        <v>0</v>
      </c>
      <c r="O111" s="179">
        <f t="shared" si="41"/>
        <v>445.43060030173382</v>
      </c>
      <c r="P111" s="179">
        <f t="shared" si="41"/>
        <v>12213.75181883211</v>
      </c>
      <c r="Q111" s="179">
        <f t="shared" si="41"/>
        <v>214.95953411487687</v>
      </c>
      <c r="R111" s="179">
        <f t="shared" ref="R111" si="42">SUM(R112:R117)</f>
        <v>8604.6591228406032</v>
      </c>
      <c r="S111" s="179">
        <f t="shared" si="40"/>
        <v>1218.1633008840699</v>
      </c>
      <c r="T111" s="179">
        <f t="shared" si="40"/>
        <v>235.39832715154864</v>
      </c>
      <c r="U111" s="179">
        <f t="shared" si="40"/>
        <v>0</v>
      </c>
      <c r="V111" s="180">
        <f t="shared" si="40"/>
        <v>0</v>
      </c>
    </row>
    <row r="112" spans="2:22" x14ac:dyDescent="0.25">
      <c r="B112" s="574" t="s">
        <v>15</v>
      </c>
      <c r="C112" s="116" t="s">
        <v>98</v>
      </c>
      <c r="D112" s="116"/>
      <c r="E112" s="664" t="s">
        <v>174</v>
      </c>
      <c r="F112" s="224" t="s">
        <v>315</v>
      </c>
      <c r="G112" s="165">
        <f t="shared" ref="G112:G117" si="43">SUM(H112:V112)</f>
        <v>21999.533590774576</v>
      </c>
      <c r="H112" s="49">
        <v>1006.1940665682116</v>
      </c>
      <c r="I112" s="53">
        <v>2528.8214408958352</v>
      </c>
      <c r="J112" s="53">
        <v>2676.7550185207119</v>
      </c>
      <c r="K112" s="53">
        <v>1643.983930239571</v>
      </c>
      <c r="L112" s="53">
        <v>49.935505199693715</v>
      </c>
      <c r="M112" s="53"/>
      <c r="N112" s="53"/>
      <c r="O112" s="53">
        <v>445.43060030173382</v>
      </c>
      <c r="P112" s="53">
        <f>8470.76567313591+39+3</f>
        <v>8512.7656731359093</v>
      </c>
      <c r="Q112" s="53">
        <v>214.95953411487687</v>
      </c>
      <c r="R112" s="53">
        <v>4467.1261937624122</v>
      </c>
      <c r="S112" s="53">
        <v>386.67957560901658</v>
      </c>
      <c r="T112" s="53">
        <v>66.882052426601916</v>
      </c>
      <c r="U112" s="53"/>
      <c r="V112" s="54"/>
    </row>
    <row r="113" spans="2:22" ht="25.5" x14ac:dyDescent="0.25">
      <c r="B113" s="575"/>
      <c r="C113" s="116" t="s">
        <v>99</v>
      </c>
      <c r="D113" s="116"/>
      <c r="E113" s="665"/>
      <c r="F113" s="224" t="s">
        <v>318</v>
      </c>
      <c r="G113" s="165">
        <f t="shared" si="43"/>
        <v>9000</v>
      </c>
      <c r="H113" s="49">
        <v>80.322186571131297</v>
      </c>
      <c r="I113" s="53">
        <v>0</v>
      </c>
      <c r="J113" s="53">
        <v>81.158738654477702</v>
      </c>
      <c r="K113" s="53">
        <v>0</v>
      </c>
      <c r="L113" s="53">
        <v>0</v>
      </c>
      <c r="M113" s="53">
        <v>0</v>
      </c>
      <c r="N113" s="53">
        <v>0</v>
      </c>
      <c r="O113" s="53">
        <v>0</v>
      </c>
      <c r="P113" s="53">
        <v>3700.9861456962003</v>
      </c>
      <c r="Q113" s="53">
        <v>0</v>
      </c>
      <c r="R113" s="53">
        <v>4137.5329290781901</v>
      </c>
      <c r="S113" s="53">
        <v>831.4837252750533</v>
      </c>
      <c r="T113" s="53">
        <v>168.51627472494673</v>
      </c>
      <c r="U113" s="53"/>
      <c r="V113" s="54"/>
    </row>
    <row r="114" spans="2:22" x14ac:dyDescent="0.25">
      <c r="B114" s="575"/>
      <c r="C114" s="116" t="s">
        <v>100</v>
      </c>
      <c r="D114" s="116"/>
      <c r="E114" s="665"/>
      <c r="F114" s="224" t="s">
        <v>319</v>
      </c>
      <c r="G114" s="165">
        <f t="shared" si="43"/>
        <v>0</v>
      </c>
      <c r="H114" s="49"/>
      <c r="I114" s="53"/>
      <c r="J114" s="53"/>
      <c r="K114" s="53"/>
      <c r="L114" s="53"/>
      <c r="M114" s="53"/>
      <c r="N114" s="53"/>
      <c r="O114" s="53"/>
      <c r="P114" s="53"/>
      <c r="Q114" s="53"/>
      <c r="R114" s="53"/>
      <c r="S114" s="53"/>
      <c r="T114" s="53"/>
      <c r="U114" s="53"/>
      <c r="V114" s="54"/>
    </row>
    <row r="115" spans="2:22" x14ac:dyDescent="0.25">
      <c r="B115" s="575"/>
      <c r="C115" s="116" t="s">
        <v>101</v>
      </c>
      <c r="D115" s="116"/>
      <c r="E115" s="665"/>
      <c r="F115" s="224" t="s">
        <v>320</v>
      </c>
      <c r="G115" s="165">
        <f t="shared" si="43"/>
        <v>0</v>
      </c>
      <c r="H115" s="49">
        <v>0</v>
      </c>
      <c r="I115" s="53">
        <v>0</v>
      </c>
      <c r="J115" s="53">
        <v>0</v>
      </c>
      <c r="K115" s="53">
        <v>0</v>
      </c>
      <c r="L115" s="53">
        <v>0</v>
      </c>
      <c r="M115" s="53">
        <v>0</v>
      </c>
      <c r="N115" s="53">
        <v>0</v>
      </c>
      <c r="O115" s="53">
        <v>0</v>
      </c>
      <c r="P115" s="53">
        <v>0</v>
      </c>
      <c r="Q115" s="53">
        <v>0</v>
      </c>
      <c r="R115" s="53">
        <v>0</v>
      </c>
      <c r="S115" s="53">
        <v>0</v>
      </c>
      <c r="T115" s="53">
        <v>0</v>
      </c>
      <c r="U115" s="53"/>
      <c r="V115" s="54"/>
    </row>
    <row r="116" spans="2:22" x14ac:dyDescent="0.25">
      <c r="B116" s="575"/>
      <c r="C116" s="116" t="s">
        <v>102</v>
      </c>
      <c r="D116" s="116"/>
      <c r="E116" s="665"/>
      <c r="F116" s="224" t="s">
        <v>321</v>
      </c>
      <c r="G116" s="165">
        <f t="shared" si="43"/>
        <v>0</v>
      </c>
      <c r="H116" s="49">
        <v>0</v>
      </c>
      <c r="I116" s="53">
        <v>0</v>
      </c>
      <c r="J116" s="53">
        <v>0</v>
      </c>
      <c r="K116" s="53">
        <v>0</v>
      </c>
      <c r="L116" s="53">
        <v>0</v>
      </c>
      <c r="M116" s="53">
        <v>0</v>
      </c>
      <c r="N116" s="53">
        <v>0</v>
      </c>
      <c r="O116" s="53">
        <v>0</v>
      </c>
      <c r="P116" s="53">
        <v>0</v>
      </c>
      <c r="Q116" s="53">
        <v>0</v>
      </c>
      <c r="R116" s="53">
        <v>0</v>
      </c>
      <c r="S116" s="53">
        <v>0</v>
      </c>
      <c r="T116" s="53">
        <v>0</v>
      </c>
      <c r="U116" s="53"/>
      <c r="V116" s="54"/>
    </row>
    <row r="117" spans="2:22" x14ac:dyDescent="0.25">
      <c r="B117" s="576"/>
      <c r="C117" s="116" t="s">
        <v>34</v>
      </c>
      <c r="D117" s="116"/>
      <c r="E117" s="666"/>
      <c r="F117" s="224"/>
      <c r="G117" s="165">
        <f t="shared" si="43"/>
        <v>0</v>
      </c>
      <c r="H117" s="49"/>
      <c r="I117" s="53"/>
      <c r="J117" s="53"/>
      <c r="K117" s="53"/>
      <c r="L117" s="53"/>
      <c r="M117" s="53"/>
      <c r="N117" s="53"/>
      <c r="O117" s="53"/>
      <c r="P117" s="53"/>
      <c r="Q117" s="53"/>
      <c r="R117" s="53"/>
      <c r="S117" s="53"/>
      <c r="T117" s="53"/>
      <c r="U117" s="53"/>
      <c r="V117" s="54"/>
    </row>
    <row r="118" spans="2:22" ht="15.75" customHeight="1" x14ac:dyDescent="0.25">
      <c r="B118" s="630" t="s">
        <v>214</v>
      </c>
      <c r="C118" s="631"/>
      <c r="D118" s="228"/>
      <c r="E118" s="223" t="s">
        <v>175</v>
      </c>
      <c r="F118" s="224"/>
      <c r="G118" s="178">
        <f>SUM(G119:G120)</f>
        <v>0</v>
      </c>
      <c r="H118" s="179">
        <f t="shared" ref="H118:V118" si="44">SUM(H119:H120)</f>
        <v>0</v>
      </c>
      <c r="I118" s="179">
        <f t="shared" si="44"/>
        <v>0</v>
      </c>
      <c r="J118" s="179">
        <f t="shared" si="44"/>
        <v>0</v>
      </c>
      <c r="K118" s="179">
        <f t="shared" ref="K118:Q118" si="45">SUM(K119:K120)</f>
        <v>0</v>
      </c>
      <c r="L118" s="179">
        <f t="shared" si="45"/>
        <v>0</v>
      </c>
      <c r="M118" s="179">
        <f t="shared" si="45"/>
        <v>0</v>
      </c>
      <c r="N118" s="179">
        <f t="shared" si="45"/>
        <v>0</v>
      </c>
      <c r="O118" s="179">
        <f t="shared" si="45"/>
        <v>0</v>
      </c>
      <c r="P118" s="179">
        <f t="shared" si="45"/>
        <v>0</v>
      </c>
      <c r="Q118" s="179">
        <f t="shared" si="45"/>
        <v>0</v>
      </c>
      <c r="R118" s="179">
        <f t="shared" ref="R118" si="46">SUM(R119:R120)</f>
        <v>0</v>
      </c>
      <c r="S118" s="179">
        <f t="shared" si="44"/>
        <v>0</v>
      </c>
      <c r="T118" s="179">
        <f t="shared" si="44"/>
        <v>0</v>
      </c>
      <c r="U118" s="179">
        <f t="shared" si="44"/>
        <v>0</v>
      </c>
      <c r="V118" s="180">
        <f t="shared" si="44"/>
        <v>0</v>
      </c>
    </row>
    <row r="119" spans="2:22" x14ac:dyDescent="0.25">
      <c r="B119" s="574" t="s">
        <v>15</v>
      </c>
      <c r="C119" s="116" t="s">
        <v>103</v>
      </c>
      <c r="D119" s="116"/>
      <c r="E119" s="664" t="s">
        <v>175</v>
      </c>
      <c r="F119" s="224" t="s">
        <v>315</v>
      </c>
      <c r="G119" s="165">
        <f>SUM(H119:V119)</f>
        <v>0</v>
      </c>
      <c r="H119" s="49"/>
      <c r="I119" s="53"/>
      <c r="J119" s="53"/>
      <c r="K119" s="53"/>
      <c r="L119" s="53"/>
      <c r="M119" s="53"/>
      <c r="N119" s="53"/>
      <c r="O119" s="53"/>
      <c r="P119" s="53"/>
      <c r="Q119" s="53"/>
      <c r="R119" s="53"/>
      <c r="S119" s="53"/>
      <c r="T119" s="53"/>
      <c r="U119" s="53"/>
      <c r="V119" s="54"/>
    </row>
    <row r="120" spans="2:22" x14ac:dyDescent="0.25">
      <c r="B120" s="576"/>
      <c r="C120" s="117" t="s">
        <v>34</v>
      </c>
      <c r="D120" s="117"/>
      <c r="E120" s="666"/>
      <c r="F120" s="224"/>
      <c r="G120" s="165">
        <f>SUM(H120:V120)</f>
        <v>0</v>
      </c>
      <c r="H120" s="49"/>
      <c r="I120" s="53"/>
      <c r="J120" s="53"/>
      <c r="K120" s="53"/>
      <c r="L120" s="53"/>
      <c r="M120" s="53"/>
      <c r="N120" s="53"/>
      <c r="O120" s="53"/>
      <c r="P120" s="53"/>
      <c r="Q120" s="53"/>
      <c r="R120" s="53"/>
      <c r="S120" s="53"/>
      <c r="T120" s="53"/>
      <c r="U120" s="53"/>
      <c r="V120" s="54"/>
    </row>
    <row r="121" spans="2:22" ht="26.25" x14ac:dyDescent="0.25">
      <c r="B121" s="598" t="s">
        <v>215</v>
      </c>
      <c r="C121" s="619"/>
      <c r="D121" s="126"/>
      <c r="E121" s="229" t="s">
        <v>176</v>
      </c>
      <c r="F121" s="224"/>
      <c r="G121" s="178">
        <f>SUM(H121:V121)</f>
        <v>0</v>
      </c>
      <c r="H121" s="49"/>
      <c r="I121" s="51"/>
      <c r="J121" s="51"/>
      <c r="K121" s="51"/>
      <c r="L121" s="51"/>
      <c r="M121" s="51"/>
      <c r="N121" s="51"/>
      <c r="O121" s="51"/>
      <c r="P121" s="51"/>
      <c r="Q121" s="51"/>
      <c r="R121" s="51"/>
      <c r="S121" s="51"/>
      <c r="T121" s="51"/>
      <c r="U121" s="51"/>
      <c r="V121" s="52"/>
    </row>
    <row r="122" spans="2:22" ht="15.75" customHeight="1" x14ac:dyDescent="0.25">
      <c r="B122" s="598" t="s">
        <v>216</v>
      </c>
      <c r="C122" s="619"/>
      <c r="D122" s="126"/>
      <c r="E122" s="223" t="s">
        <v>177</v>
      </c>
      <c r="F122" s="224"/>
      <c r="G122" s="165">
        <f>SUM(G123:G126)</f>
        <v>12000.000000000002</v>
      </c>
      <c r="H122" s="206">
        <f t="shared" ref="H122:V122" si="47">SUM(H123:H126)</f>
        <v>11685.755941942261</v>
      </c>
      <c r="I122" s="206">
        <f t="shared" si="47"/>
        <v>128.86275862002884</v>
      </c>
      <c r="J122" s="206">
        <f t="shared" si="47"/>
        <v>0</v>
      </c>
      <c r="K122" s="206">
        <f t="shared" ref="K122:Q122" si="48">SUM(K123:K126)</f>
        <v>0</v>
      </c>
      <c r="L122" s="206">
        <f t="shared" si="48"/>
        <v>0</v>
      </c>
      <c r="M122" s="206">
        <f t="shared" si="48"/>
        <v>0</v>
      </c>
      <c r="N122" s="206">
        <f t="shared" si="48"/>
        <v>0</v>
      </c>
      <c r="O122" s="206">
        <f t="shared" si="48"/>
        <v>0</v>
      </c>
      <c r="P122" s="206">
        <f t="shared" si="48"/>
        <v>185.38129943771048</v>
      </c>
      <c r="Q122" s="206">
        <f t="shared" si="48"/>
        <v>0</v>
      </c>
      <c r="R122" s="206">
        <f t="shared" ref="R122" si="49">SUM(R123:R126)</f>
        <v>0</v>
      </c>
      <c r="S122" s="206">
        <f t="shared" si="47"/>
        <v>0</v>
      </c>
      <c r="T122" s="206">
        <f t="shared" si="47"/>
        <v>0</v>
      </c>
      <c r="U122" s="206">
        <f t="shared" si="47"/>
        <v>0</v>
      </c>
      <c r="V122" s="207">
        <f t="shared" si="47"/>
        <v>0</v>
      </c>
    </row>
    <row r="123" spans="2:22" ht="26.25" x14ac:dyDescent="0.25">
      <c r="B123" s="620" t="s">
        <v>15</v>
      </c>
      <c r="C123" s="126" t="s">
        <v>388</v>
      </c>
      <c r="D123" s="126"/>
      <c r="E123" s="664" t="s">
        <v>177</v>
      </c>
      <c r="F123" s="224" t="s">
        <v>315</v>
      </c>
      <c r="G123" s="165">
        <f t="shared" ref="G123:G128" si="50">SUM(H123:V123)</f>
        <v>0</v>
      </c>
      <c r="H123" s="49"/>
      <c r="I123" s="53"/>
      <c r="J123" s="53"/>
      <c r="K123" s="53"/>
      <c r="L123" s="53"/>
      <c r="M123" s="53"/>
      <c r="N123" s="53"/>
      <c r="O123" s="53"/>
      <c r="P123" s="53"/>
      <c r="Q123" s="53"/>
      <c r="R123" s="53"/>
      <c r="S123" s="53"/>
      <c r="T123" s="53"/>
      <c r="U123" s="53"/>
      <c r="V123" s="54"/>
    </row>
    <row r="124" spans="2:22" x14ac:dyDescent="0.25">
      <c r="B124" s="621"/>
      <c r="C124" s="126" t="s">
        <v>104</v>
      </c>
      <c r="D124" s="126"/>
      <c r="E124" s="665"/>
      <c r="F124" s="224" t="s">
        <v>318</v>
      </c>
      <c r="G124" s="165">
        <f t="shared" si="50"/>
        <v>12000.000000000002</v>
      </c>
      <c r="H124" s="49">
        <v>11685.755941942261</v>
      </c>
      <c r="I124" s="53">
        <v>128.86275862002884</v>
      </c>
      <c r="J124" s="53">
        <v>0</v>
      </c>
      <c r="K124" s="53">
        <v>0</v>
      </c>
      <c r="L124" s="53">
        <v>0</v>
      </c>
      <c r="M124" s="53">
        <v>0</v>
      </c>
      <c r="N124" s="53">
        <v>0</v>
      </c>
      <c r="O124" s="53">
        <v>0</v>
      </c>
      <c r="P124" s="53">
        <v>185.38129943771048</v>
      </c>
      <c r="Q124" s="53">
        <v>0</v>
      </c>
      <c r="R124" s="53">
        <v>0</v>
      </c>
      <c r="S124" s="53">
        <v>0</v>
      </c>
      <c r="T124" s="53">
        <v>0</v>
      </c>
      <c r="U124" s="53"/>
      <c r="V124" s="54"/>
    </row>
    <row r="125" spans="2:22" x14ac:dyDescent="0.25">
      <c r="B125" s="621"/>
      <c r="C125" s="126" t="s">
        <v>105</v>
      </c>
      <c r="D125" s="126"/>
      <c r="E125" s="665"/>
      <c r="F125" s="224" t="s">
        <v>319</v>
      </c>
      <c r="G125" s="165">
        <f t="shared" si="50"/>
        <v>0</v>
      </c>
      <c r="H125" s="49"/>
      <c r="I125" s="53"/>
      <c r="J125" s="53"/>
      <c r="K125" s="53"/>
      <c r="L125" s="53"/>
      <c r="M125" s="53"/>
      <c r="N125" s="53"/>
      <c r="O125" s="53"/>
      <c r="P125" s="53"/>
      <c r="Q125" s="53"/>
      <c r="R125" s="53"/>
      <c r="S125" s="53"/>
      <c r="T125" s="53"/>
      <c r="U125" s="53"/>
      <c r="V125" s="54"/>
    </row>
    <row r="126" spans="2:22" x14ac:dyDescent="0.25">
      <c r="B126" s="622"/>
      <c r="C126" s="127" t="s">
        <v>34</v>
      </c>
      <c r="D126" s="127"/>
      <c r="E126" s="666"/>
      <c r="F126" s="224"/>
      <c r="G126" s="165">
        <f t="shared" si="50"/>
        <v>0</v>
      </c>
      <c r="H126" s="49"/>
      <c r="I126" s="53"/>
      <c r="J126" s="53"/>
      <c r="K126" s="53"/>
      <c r="L126" s="53"/>
      <c r="M126" s="53"/>
      <c r="N126" s="53"/>
      <c r="O126" s="53"/>
      <c r="P126" s="53"/>
      <c r="Q126" s="53"/>
      <c r="R126" s="53"/>
      <c r="S126" s="53"/>
      <c r="T126" s="53"/>
      <c r="U126" s="53"/>
      <c r="V126" s="54"/>
    </row>
    <row r="127" spans="2:22" ht="26.25" x14ac:dyDescent="0.25">
      <c r="B127" s="598" t="s">
        <v>217</v>
      </c>
      <c r="C127" s="619"/>
      <c r="D127" s="126"/>
      <c r="E127" s="229" t="s">
        <v>179</v>
      </c>
      <c r="F127" s="224"/>
      <c r="G127" s="178">
        <f t="shared" si="50"/>
        <v>0</v>
      </c>
      <c r="H127" s="49"/>
      <c r="I127" s="51"/>
      <c r="J127" s="51"/>
      <c r="K127" s="51"/>
      <c r="L127" s="51"/>
      <c r="M127" s="51"/>
      <c r="N127" s="51"/>
      <c r="O127" s="51"/>
      <c r="P127" s="51"/>
      <c r="Q127" s="51"/>
      <c r="R127" s="51"/>
      <c r="S127" s="51"/>
      <c r="T127" s="51"/>
      <c r="U127" s="51"/>
      <c r="V127" s="52"/>
    </row>
    <row r="128" spans="2:22" ht="15.75" customHeight="1" x14ac:dyDescent="0.25">
      <c r="B128" s="598" t="s">
        <v>218</v>
      </c>
      <c r="C128" s="619"/>
      <c r="D128" s="126"/>
      <c r="E128" s="223" t="s">
        <v>178</v>
      </c>
      <c r="F128" s="224"/>
      <c r="G128" s="178">
        <f t="shared" si="50"/>
        <v>0</v>
      </c>
      <c r="H128" s="49"/>
      <c r="I128" s="51"/>
      <c r="J128" s="51"/>
      <c r="K128" s="51"/>
      <c r="L128" s="51"/>
      <c r="M128" s="51"/>
      <c r="N128" s="51"/>
      <c r="O128" s="51"/>
      <c r="P128" s="51"/>
      <c r="Q128" s="51"/>
      <c r="R128" s="51"/>
      <c r="S128" s="51"/>
      <c r="T128" s="51"/>
      <c r="U128" s="51"/>
      <c r="V128" s="52"/>
    </row>
    <row r="129" spans="2:22" ht="15.75" customHeight="1" x14ac:dyDescent="0.25">
      <c r="B129" s="577" t="s">
        <v>219</v>
      </c>
      <c r="C129" s="578"/>
      <c r="D129" s="129"/>
      <c r="E129" s="223" t="s">
        <v>180</v>
      </c>
      <c r="F129" s="224"/>
      <c r="G129" s="178">
        <f>SUM(G130:G131)</f>
        <v>0</v>
      </c>
      <c r="H129" s="179">
        <f t="shared" ref="H129:V129" si="51">SUM(H130:H131)</f>
        <v>0</v>
      </c>
      <c r="I129" s="179">
        <f t="shared" si="51"/>
        <v>0</v>
      </c>
      <c r="J129" s="179">
        <f t="shared" si="51"/>
        <v>0</v>
      </c>
      <c r="K129" s="179">
        <f t="shared" ref="K129:Q129" si="52">SUM(K130:K131)</f>
        <v>0</v>
      </c>
      <c r="L129" s="179">
        <f t="shared" si="52"/>
        <v>0</v>
      </c>
      <c r="M129" s="179">
        <f t="shared" si="52"/>
        <v>0</v>
      </c>
      <c r="N129" s="179">
        <f t="shared" si="52"/>
        <v>0</v>
      </c>
      <c r="O129" s="179">
        <f t="shared" si="52"/>
        <v>0</v>
      </c>
      <c r="P129" s="179">
        <f t="shared" si="52"/>
        <v>0</v>
      </c>
      <c r="Q129" s="179">
        <f t="shared" si="52"/>
        <v>0</v>
      </c>
      <c r="R129" s="179">
        <f t="shared" ref="R129" si="53">SUM(R130:R131)</f>
        <v>0</v>
      </c>
      <c r="S129" s="179">
        <f t="shared" si="51"/>
        <v>0</v>
      </c>
      <c r="T129" s="179">
        <f t="shared" si="51"/>
        <v>0</v>
      </c>
      <c r="U129" s="179">
        <f t="shared" si="51"/>
        <v>0</v>
      </c>
      <c r="V129" s="180">
        <f t="shared" si="51"/>
        <v>0</v>
      </c>
    </row>
    <row r="130" spans="2:22" ht="26.25" x14ac:dyDescent="0.25">
      <c r="B130" s="623" t="s">
        <v>15</v>
      </c>
      <c r="C130" s="129" t="s">
        <v>390</v>
      </c>
      <c r="D130" s="129"/>
      <c r="E130" s="664" t="s">
        <v>180</v>
      </c>
      <c r="F130" s="224" t="s">
        <v>315</v>
      </c>
      <c r="G130" s="165">
        <f>SUM(H130:V130)</f>
        <v>0</v>
      </c>
      <c r="H130" s="49"/>
      <c r="I130" s="53"/>
      <c r="J130" s="53"/>
      <c r="K130" s="53"/>
      <c r="L130" s="53"/>
      <c r="M130" s="53"/>
      <c r="N130" s="53"/>
      <c r="O130" s="53"/>
      <c r="P130" s="53"/>
      <c r="Q130" s="53"/>
      <c r="R130" s="53"/>
      <c r="S130" s="53"/>
      <c r="T130" s="53"/>
      <c r="U130" s="53"/>
      <c r="V130" s="54"/>
    </row>
    <row r="131" spans="2:22" x14ac:dyDescent="0.25">
      <c r="B131" s="625"/>
      <c r="C131" s="130" t="s">
        <v>34</v>
      </c>
      <c r="D131" s="130"/>
      <c r="E131" s="666"/>
      <c r="F131" s="224"/>
      <c r="G131" s="165">
        <f>SUM(H131:V131)</f>
        <v>0</v>
      </c>
      <c r="H131" s="49"/>
      <c r="I131" s="53"/>
      <c r="J131" s="53"/>
      <c r="K131" s="53"/>
      <c r="L131" s="53"/>
      <c r="M131" s="53"/>
      <c r="N131" s="53"/>
      <c r="O131" s="53"/>
      <c r="P131" s="53"/>
      <c r="Q131" s="53"/>
      <c r="R131" s="53"/>
      <c r="S131" s="53"/>
      <c r="T131" s="53"/>
      <c r="U131" s="53"/>
      <c r="V131" s="54"/>
    </row>
    <row r="132" spans="2:22" ht="15.75" customHeight="1" x14ac:dyDescent="0.25">
      <c r="B132" s="577" t="s">
        <v>220</v>
      </c>
      <c r="C132" s="578"/>
      <c r="D132" s="129"/>
      <c r="E132" s="223" t="s">
        <v>181</v>
      </c>
      <c r="F132" s="224"/>
      <c r="G132" s="178">
        <f>SUM(G133:G136)</f>
        <v>0</v>
      </c>
      <c r="H132" s="179">
        <f t="shared" ref="H132:V132" si="54">SUM(H133:H136)</f>
        <v>0</v>
      </c>
      <c r="I132" s="179">
        <f t="shared" si="54"/>
        <v>0</v>
      </c>
      <c r="J132" s="179">
        <f t="shared" si="54"/>
        <v>0</v>
      </c>
      <c r="K132" s="179">
        <f t="shared" ref="K132:Q132" si="55">SUM(K133:K136)</f>
        <v>0</v>
      </c>
      <c r="L132" s="179">
        <f t="shared" si="55"/>
        <v>0</v>
      </c>
      <c r="M132" s="179">
        <f t="shared" si="55"/>
        <v>0</v>
      </c>
      <c r="N132" s="179">
        <f t="shared" si="55"/>
        <v>0</v>
      </c>
      <c r="O132" s="179">
        <f t="shared" si="55"/>
        <v>0</v>
      </c>
      <c r="P132" s="179">
        <f t="shared" si="55"/>
        <v>0</v>
      </c>
      <c r="Q132" s="179">
        <f t="shared" si="55"/>
        <v>0</v>
      </c>
      <c r="R132" s="179">
        <f t="shared" ref="R132" si="56">SUM(R133:R136)</f>
        <v>0</v>
      </c>
      <c r="S132" s="179">
        <f t="shared" si="54"/>
        <v>0</v>
      </c>
      <c r="T132" s="179">
        <f t="shared" si="54"/>
        <v>0</v>
      </c>
      <c r="U132" s="179">
        <f t="shared" si="54"/>
        <v>0</v>
      </c>
      <c r="V132" s="180">
        <f t="shared" si="54"/>
        <v>0</v>
      </c>
    </row>
    <row r="133" spans="2:22" x14ac:dyDescent="0.25">
      <c r="B133" s="574" t="s">
        <v>15</v>
      </c>
      <c r="C133" s="116" t="s">
        <v>106</v>
      </c>
      <c r="D133" s="116"/>
      <c r="E133" s="664" t="s">
        <v>181</v>
      </c>
      <c r="F133" s="224" t="s">
        <v>315</v>
      </c>
      <c r="G133" s="165">
        <f t="shared" ref="G133:G139" si="57">SUM(H133:V133)</f>
        <v>0</v>
      </c>
      <c r="H133" s="49"/>
      <c r="I133" s="53"/>
      <c r="J133" s="53"/>
      <c r="K133" s="53"/>
      <c r="L133" s="53"/>
      <c r="M133" s="53"/>
      <c r="N133" s="53"/>
      <c r="O133" s="53"/>
      <c r="P133" s="53"/>
      <c r="Q133" s="53"/>
      <c r="R133" s="53"/>
      <c r="S133" s="53"/>
      <c r="T133" s="53"/>
      <c r="U133" s="53"/>
      <c r="V133" s="54"/>
    </row>
    <row r="134" spans="2:22" x14ac:dyDescent="0.25">
      <c r="B134" s="575"/>
      <c r="C134" s="116" t="s">
        <v>107</v>
      </c>
      <c r="D134" s="116"/>
      <c r="E134" s="665"/>
      <c r="F134" s="224" t="s">
        <v>318</v>
      </c>
      <c r="G134" s="165">
        <f t="shared" si="57"/>
        <v>0</v>
      </c>
      <c r="H134" s="49"/>
      <c r="I134" s="53"/>
      <c r="J134" s="53"/>
      <c r="K134" s="53"/>
      <c r="L134" s="53"/>
      <c r="M134" s="53"/>
      <c r="N134" s="53"/>
      <c r="O134" s="53"/>
      <c r="P134" s="53"/>
      <c r="Q134" s="53"/>
      <c r="R134" s="53"/>
      <c r="S134" s="53"/>
      <c r="T134" s="53"/>
      <c r="U134" s="53"/>
      <c r="V134" s="54"/>
    </row>
    <row r="135" spans="2:22" x14ac:dyDescent="0.25">
      <c r="B135" s="575"/>
      <c r="C135" s="116" t="s">
        <v>108</v>
      </c>
      <c r="D135" s="116"/>
      <c r="E135" s="665"/>
      <c r="F135" s="224" t="s">
        <v>319</v>
      </c>
      <c r="G135" s="165">
        <f t="shared" si="57"/>
        <v>0</v>
      </c>
      <c r="H135" s="49"/>
      <c r="I135" s="53"/>
      <c r="J135" s="53"/>
      <c r="K135" s="53"/>
      <c r="L135" s="53"/>
      <c r="M135" s="53"/>
      <c r="N135" s="53"/>
      <c r="O135" s="53"/>
      <c r="P135" s="53"/>
      <c r="Q135" s="53"/>
      <c r="R135" s="53"/>
      <c r="S135" s="53"/>
      <c r="T135" s="53"/>
      <c r="U135" s="53"/>
      <c r="V135" s="54"/>
    </row>
    <row r="136" spans="2:22" x14ac:dyDescent="0.25">
      <c r="B136" s="576"/>
      <c r="C136" s="117" t="s">
        <v>34</v>
      </c>
      <c r="D136" s="117"/>
      <c r="E136" s="666"/>
      <c r="F136" s="224"/>
      <c r="G136" s="165">
        <f t="shared" si="57"/>
        <v>0</v>
      </c>
      <c r="H136" s="49"/>
      <c r="I136" s="53"/>
      <c r="J136" s="53"/>
      <c r="K136" s="53"/>
      <c r="L136" s="53"/>
      <c r="M136" s="53"/>
      <c r="N136" s="53"/>
      <c r="O136" s="53"/>
      <c r="P136" s="53"/>
      <c r="Q136" s="53"/>
      <c r="R136" s="53"/>
      <c r="S136" s="53"/>
      <c r="T136" s="53"/>
      <c r="U136" s="53"/>
      <c r="V136" s="54"/>
    </row>
    <row r="137" spans="2:22" ht="15.75" customHeight="1" x14ac:dyDescent="0.25">
      <c r="B137" s="598" t="s">
        <v>221</v>
      </c>
      <c r="C137" s="619"/>
      <c r="D137" s="126"/>
      <c r="E137" s="223" t="s">
        <v>182</v>
      </c>
      <c r="F137" s="224"/>
      <c r="G137" s="178">
        <f t="shared" si="57"/>
        <v>262000.30872106744</v>
      </c>
      <c r="H137" s="484">
        <v>16331.083116677255</v>
      </c>
      <c r="I137" s="51">
        <v>8726.7720670935341</v>
      </c>
      <c r="J137" s="51">
        <v>8573.744183944993</v>
      </c>
      <c r="K137" s="51">
        <v>129788.41467611014</v>
      </c>
      <c r="L137" s="51">
        <v>432.89960158213825</v>
      </c>
      <c r="M137" s="51">
        <v>0</v>
      </c>
      <c r="N137" s="51">
        <v>0</v>
      </c>
      <c r="O137" s="51">
        <v>12316.335680759761</v>
      </c>
      <c r="P137" s="51">
        <f>41009.081964009+3</f>
        <v>41012.081964008998</v>
      </c>
      <c r="Q137" s="51">
        <v>224.45615646911989</v>
      </c>
      <c r="R137" s="51">
        <v>29245.959794423296</v>
      </c>
      <c r="S137" s="51">
        <v>665.86626410349686</v>
      </c>
      <c r="T137" s="51">
        <v>14682.695215894662</v>
      </c>
      <c r="U137" s="51"/>
      <c r="V137" s="52"/>
    </row>
    <row r="138" spans="2:22" ht="26.25" x14ac:dyDescent="0.25">
      <c r="B138" s="613" t="s">
        <v>217</v>
      </c>
      <c r="C138" s="614"/>
      <c r="D138" s="127"/>
      <c r="E138" s="229" t="s">
        <v>389</v>
      </c>
      <c r="F138" s="224"/>
      <c r="G138" s="178">
        <f t="shared" si="57"/>
        <v>0</v>
      </c>
      <c r="H138" s="49"/>
      <c r="I138" s="51"/>
      <c r="J138" s="51"/>
      <c r="K138" s="51"/>
      <c r="L138" s="51"/>
      <c r="M138" s="51"/>
      <c r="N138" s="51"/>
      <c r="O138" s="51"/>
      <c r="P138" s="51"/>
      <c r="Q138" s="51"/>
      <c r="R138" s="51"/>
      <c r="S138" s="51"/>
      <c r="T138" s="51"/>
      <c r="U138" s="51"/>
      <c r="V138" s="52"/>
    </row>
    <row r="139" spans="2:22" ht="15.75" customHeight="1" x14ac:dyDescent="0.25">
      <c r="B139" s="613" t="s">
        <v>222</v>
      </c>
      <c r="C139" s="614"/>
      <c r="D139" s="127"/>
      <c r="E139" s="223" t="s">
        <v>183</v>
      </c>
      <c r="F139" s="224"/>
      <c r="G139" s="178">
        <f t="shared" si="57"/>
        <v>0</v>
      </c>
      <c r="H139" s="49"/>
      <c r="I139" s="51"/>
      <c r="J139" s="51"/>
      <c r="K139" s="51"/>
      <c r="L139" s="51"/>
      <c r="M139" s="51"/>
      <c r="N139" s="51"/>
      <c r="O139" s="51"/>
      <c r="P139" s="51"/>
      <c r="Q139" s="51"/>
      <c r="R139" s="51"/>
      <c r="S139" s="51"/>
      <c r="T139" s="51"/>
      <c r="U139" s="51"/>
      <c r="V139" s="52"/>
    </row>
    <row r="140" spans="2:22" ht="15.75" customHeight="1" x14ac:dyDescent="0.25">
      <c r="B140" s="598" t="s">
        <v>223</v>
      </c>
      <c r="C140" s="619"/>
      <c r="D140" s="126"/>
      <c r="E140" s="223" t="s">
        <v>184</v>
      </c>
      <c r="F140" s="224"/>
      <c r="G140" s="178">
        <f>SUM(G141:G145)</f>
        <v>12000.000000000002</v>
      </c>
      <c r="H140" s="179">
        <f t="shared" ref="H140:V140" si="58">SUM(H141:H145)</f>
        <v>0</v>
      </c>
      <c r="I140" s="179">
        <f t="shared" si="58"/>
        <v>4154.5776653878029</v>
      </c>
      <c r="J140" s="179">
        <f t="shared" si="58"/>
        <v>71.781593873324411</v>
      </c>
      <c r="K140" s="179">
        <f t="shared" ref="K140:Q140" si="59">SUM(K141:K145)</f>
        <v>0</v>
      </c>
      <c r="L140" s="179">
        <f t="shared" si="59"/>
        <v>0</v>
      </c>
      <c r="M140" s="179">
        <f t="shared" si="59"/>
        <v>0</v>
      </c>
      <c r="N140" s="179">
        <f t="shared" si="59"/>
        <v>0</v>
      </c>
      <c r="O140" s="179">
        <f t="shared" si="59"/>
        <v>0</v>
      </c>
      <c r="P140" s="179">
        <f t="shared" si="59"/>
        <v>4373.8627803979953</v>
      </c>
      <c r="Q140" s="179">
        <f t="shared" si="59"/>
        <v>0</v>
      </c>
      <c r="R140" s="179">
        <f t="shared" ref="R140" si="60">SUM(R141:R145)</f>
        <v>3389.7548198705767</v>
      </c>
      <c r="S140" s="179">
        <f t="shared" si="58"/>
        <v>10.023140470301819</v>
      </c>
      <c r="T140" s="179">
        <f t="shared" si="58"/>
        <v>0</v>
      </c>
      <c r="U140" s="179">
        <f t="shared" si="58"/>
        <v>0</v>
      </c>
      <c r="V140" s="180">
        <f t="shared" si="58"/>
        <v>0</v>
      </c>
    </row>
    <row r="141" spans="2:22" x14ac:dyDescent="0.25">
      <c r="B141" s="574" t="s">
        <v>15</v>
      </c>
      <c r="C141" s="116" t="s">
        <v>109</v>
      </c>
      <c r="D141" s="116"/>
      <c r="E141" s="664" t="s">
        <v>184</v>
      </c>
      <c r="F141" s="224" t="s">
        <v>315</v>
      </c>
      <c r="G141" s="165">
        <f>SUM(H141:V141)</f>
        <v>12000.000000000002</v>
      </c>
      <c r="H141" s="49">
        <v>0</v>
      </c>
      <c r="I141" s="53">
        <v>4154.5776653878029</v>
      </c>
      <c r="J141" s="53">
        <v>71.781593873324411</v>
      </c>
      <c r="K141" s="53">
        <v>0</v>
      </c>
      <c r="L141" s="53">
        <v>0</v>
      </c>
      <c r="M141" s="53">
        <v>0</v>
      </c>
      <c r="N141" s="53">
        <v>0</v>
      </c>
      <c r="O141" s="53">
        <v>0</v>
      </c>
      <c r="P141" s="53">
        <v>4373.8627803979953</v>
      </c>
      <c r="Q141" s="53">
        <v>0</v>
      </c>
      <c r="R141" s="53">
        <v>3389.7548198705767</v>
      </c>
      <c r="S141" s="53">
        <v>10.023140470301819</v>
      </c>
      <c r="T141" s="53">
        <v>0</v>
      </c>
      <c r="U141" s="53"/>
      <c r="V141" s="54"/>
    </row>
    <row r="142" spans="2:22" x14ac:dyDescent="0.25">
      <c r="B142" s="575"/>
      <c r="C142" s="116" t="s">
        <v>110</v>
      </c>
      <c r="D142" s="116"/>
      <c r="E142" s="665"/>
      <c r="F142" s="224" t="s">
        <v>318</v>
      </c>
      <c r="G142" s="165">
        <f>SUM(H142:V142)</f>
        <v>0</v>
      </c>
      <c r="H142" s="49"/>
      <c r="I142" s="53"/>
      <c r="J142" s="53"/>
      <c r="K142" s="53"/>
      <c r="L142" s="53"/>
      <c r="M142" s="53"/>
      <c r="N142" s="53"/>
      <c r="O142" s="53"/>
      <c r="P142" s="53"/>
      <c r="Q142" s="53"/>
      <c r="R142" s="53"/>
      <c r="S142" s="53"/>
      <c r="T142" s="53"/>
      <c r="U142" s="53"/>
      <c r="V142" s="54"/>
    </row>
    <row r="143" spans="2:22" x14ac:dyDescent="0.25">
      <c r="B143" s="575"/>
      <c r="C143" s="116" t="s">
        <v>111</v>
      </c>
      <c r="D143" s="116"/>
      <c r="E143" s="665"/>
      <c r="F143" s="224" t="s">
        <v>319</v>
      </c>
      <c r="G143" s="165">
        <f>SUM(H143:V143)</f>
        <v>0</v>
      </c>
      <c r="H143" s="49"/>
      <c r="I143" s="53"/>
      <c r="J143" s="53"/>
      <c r="K143" s="53"/>
      <c r="L143" s="53"/>
      <c r="M143" s="53"/>
      <c r="N143" s="53"/>
      <c r="O143" s="53"/>
      <c r="P143" s="53"/>
      <c r="Q143" s="53"/>
      <c r="R143" s="53"/>
      <c r="S143" s="53"/>
      <c r="T143" s="53"/>
      <c r="U143" s="53"/>
      <c r="V143" s="54"/>
    </row>
    <row r="144" spans="2:22" ht="25.5" x14ac:dyDescent="0.25">
      <c r="B144" s="575"/>
      <c r="C144" s="116" t="s">
        <v>112</v>
      </c>
      <c r="D144" s="116"/>
      <c r="E144" s="665"/>
      <c r="F144" s="224" t="s">
        <v>320</v>
      </c>
      <c r="G144" s="165">
        <f>SUM(H144:V144)</f>
        <v>0</v>
      </c>
      <c r="H144" s="49"/>
      <c r="I144" s="53"/>
      <c r="J144" s="53"/>
      <c r="K144" s="53"/>
      <c r="L144" s="53"/>
      <c r="M144" s="53"/>
      <c r="N144" s="53"/>
      <c r="O144" s="53"/>
      <c r="P144" s="53"/>
      <c r="Q144" s="53"/>
      <c r="R144" s="53"/>
      <c r="S144" s="53"/>
      <c r="T144" s="53"/>
      <c r="U144" s="53"/>
      <c r="V144" s="54"/>
    </row>
    <row r="145" spans="2:22" x14ac:dyDescent="0.25">
      <c r="B145" s="576"/>
      <c r="C145" s="117" t="s">
        <v>34</v>
      </c>
      <c r="D145" s="230"/>
      <c r="E145" s="666"/>
      <c r="F145" s="224"/>
      <c r="G145" s="165">
        <f>SUM(H145:V145)</f>
        <v>0</v>
      </c>
      <c r="H145" s="49"/>
      <c r="I145" s="53"/>
      <c r="J145" s="53"/>
      <c r="K145" s="53"/>
      <c r="L145" s="53"/>
      <c r="M145" s="53"/>
      <c r="N145" s="53"/>
      <c r="O145" s="53"/>
      <c r="P145" s="53"/>
      <c r="Q145" s="53"/>
      <c r="R145" s="53"/>
      <c r="S145" s="53"/>
      <c r="T145" s="53"/>
      <c r="U145" s="53"/>
      <c r="V145" s="54"/>
    </row>
    <row r="146" spans="2:22" ht="15.75" customHeight="1" x14ac:dyDescent="0.25">
      <c r="B146" s="667" t="s">
        <v>18</v>
      </c>
      <c r="C146" s="668"/>
      <c r="D146" s="465"/>
      <c r="E146" s="466"/>
      <c r="F146" s="467"/>
      <c r="G146" s="468">
        <f>SUM(G147:G149)</f>
        <v>0</v>
      </c>
      <c r="H146" s="469">
        <f t="shared" ref="H146:V146" si="61">SUM(H147:H149)</f>
        <v>0</v>
      </c>
      <c r="I146" s="469">
        <f t="shared" si="61"/>
        <v>0</v>
      </c>
      <c r="J146" s="469">
        <f t="shared" si="61"/>
        <v>0</v>
      </c>
      <c r="K146" s="469">
        <f t="shared" ref="K146:Q146" si="62">SUM(K147:K149)</f>
        <v>0</v>
      </c>
      <c r="L146" s="469">
        <f t="shared" si="62"/>
        <v>0</v>
      </c>
      <c r="M146" s="469">
        <f t="shared" si="62"/>
        <v>0</v>
      </c>
      <c r="N146" s="469">
        <f t="shared" si="62"/>
        <v>0</v>
      </c>
      <c r="O146" s="469">
        <f t="shared" si="62"/>
        <v>0</v>
      </c>
      <c r="P146" s="469">
        <f t="shared" si="62"/>
        <v>0</v>
      </c>
      <c r="Q146" s="469">
        <f t="shared" si="62"/>
        <v>0</v>
      </c>
      <c r="R146" s="469">
        <f t="shared" ref="R146" si="63">SUM(R147:R149)</f>
        <v>0</v>
      </c>
      <c r="S146" s="469">
        <f t="shared" si="61"/>
        <v>0</v>
      </c>
      <c r="T146" s="469">
        <f t="shared" si="61"/>
        <v>0</v>
      </c>
      <c r="U146" s="469">
        <f t="shared" si="61"/>
        <v>0</v>
      </c>
      <c r="V146" s="470">
        <f t="shared" si="61"/>
        <v>0</v>
      </c>
    </row>
    <row r="147" spans="2:22" ht="15.75" customHeight="1" x14ac:dyDescent="0.25">
      <c r="B147" s="577" t="s">
        <v>224</v>
      </c>
      <c r="C147" s="578"/>
      <c r="D147" s="129"/>
      <c r="E147" s="223" t="s">
        <v>185</v>
      </c>
      <c r="F147" s="109"/>
      <c r="G147" s="178">
        <f>SUM(H147:V147)</f>
        <v>0</v>
      </c>
      <c r="H147" s="49"/>
      <c r="I147" s="51"/>
      <c r="J147" s="51"/>
      <c r="K147" s="51"/>
      <c r="L147" s="51"/>
      <c r="M147" s="51"/>
      <c r="N147" s="51"/>
      <c r="O147" s="51"/>
      <c r="P147" s="51"/>
      <c r="Q147" s="51"/>
      <c r="R147" s="51"/>
      <c r="S147" s="51"/>
      <c r="T147" s="51"/>
      <c r="U147" s="51"/>
      <c r="V147" s="52"/>
    </row>
    <row r="148" spans="2:22" x14ac:dyDescent="0.25">
      <c r="B148" s="577" t="s">
        <v>225</v>
      </c>
      <c r="C148" s="578"/>
      <c r="D148" s="129"/>
      <c r="E148" s="223" t="s">
        <v>186</v>
      </c>
      <c r="F148" s="224"/>
      <c r="G148" s="178">
        <f>SUM(H148:V148)</f>
        <v>0</v>
      </c>
      <c r="H148" s="49"/>
      <c r="I148" s="51"/>
      <c r="J148" s="51"/>
      <c r="K148" s="51"/>
      <c r="L148" s="51"/>
      <c r="M148" s="51"/>
      <c r="N148" s="51"/>
      <c r="O148" s="51"/>
      <c r="P148" s="51"/>
      <c r="Q148" s="51"/>
      <c r="R148" s="51"/>
      <c r="S148" s="51"/>
      <c r="T148" s="51"/>
      <c r="U148" s="51"/>
      <c r="V148" s="52"/>
    </row>
    <row r="149" spans="2:22" ht="26.25" customHeight="1" x14ac:dyDescent="0.25">
      <c r="B149" s="613" t="s">
        <v>226</v>
      </c>
      <c r="C149" s="614"/>
      <c r="D149" s="127"/>
      <c r="E149" s="229" t="s">
        <v>187</v>
      </c>
      <c r="F149" s="224"/>
      <c r="G149" s="178">
        <f>SUM(H149:V149)</f>
        <v>0</v>
      </c>
      <c r="H149" s="49"/>
      <c r="I149" s="51"/>
      <c r="J149" s="51"/>
      <c r="K149" s="51"/>
      <c r="L149" s="51"/>
      <c r="M149" s="51"/>
      <c r="N149" s="51"/>
      <c r="O149" s="51"/>
      <c r="P149" s="51"/>
      <c r="Q149" s="51"/>
      <c r="R149" s="51"/>
      <c r="S149" s="51"/>
      <c r="T149" s="51"/>
      <c r="U149" s="51"/>
      <c r="V149" s="52"/>
    </row>
    <row r="150" spans="2:22" ht="15.75" customHeight="1" x14ac:dyDescent="0.25">
      <c r="B150" s="669" t="s">
        <v>19</v>
      </c>
      <c r="C150" s="670"/>
      <c r="D150" s="471"/>
      <c r="E150" s="466"/>
      <c r="F150" s="472"/>
      <c r="G150" s="468">
        <f>SUM(G151)</f>
        <v>0</v>
      </c>
      <c r="H150" s="469">
        <f t="shared" ref="H150:V150" si="64">SUM(H151)</f>
        <v>0</v>
      </c>
      <c r="I150" s="469">
        <f t="shared" si="64"/>
        <v>0</v>
      </c>
      <c r="J150" s="469">
        <f t="shared" si="64"/>
        <v>0</v>
      </c>
      <c r="K150" s="469">
        <f t="shared" si="64"/>
        <v>0</v>
      </c>
      <c r="L150" s="469">
        <f t="shared" si="64"/>
        <v>0</v>
      </c>
      <c r="M150" s="469">
        <f t="shared" si="64"/>
        <v>0</v>
      </c>
      <c r="N150" s="469">
        <f t="shared" si="64"/>
        <v>0</v>
      </c>
      <c r="O150" s="469">
        <f t="shared" si="64"/>
        <v>0</v>
      </c>
      <c r="P150" s="469">
        <f t="shared" si="64"/>
        <v>0</v>
      </c>
      <c r="Q150" s="469">
        <f t="shared" si="64"/>
        <v>0</v>
      </c>
      <c r="R150" s="469">
        <f t="shared" si="64"/>
        <v>0</v>
      </c>
      <c r="S150" s="469">
        <f t="shared" si="64"/>
        <v>0</v>
      </c>
      <c r="T150" s="469">
        <f t="shared" si="64"/>
        <v>0</v>
      </c>
      <c r="U150" s="469">
        <f t="shared" si="64"/>
        <v>0</v>
      </c>
      <c r="V150" s="470">
        <f t="shared" si="64"/>
        <v>0</v>
      </c>
    </row>
    <row r="151" spans="2:22" ht="15.75" customHeight="1" x14ac:dyDescent="0.25">
      <c r="B151" s="613" t="s">
        <v>227</v>
      </c>
      <c r="C151" s="614"/>
      <c r="D151" s="127"/>
      <c r="E151" s="223" t="s">
        <v>188</v>
      </c>
      <c r="F151" s="224"/>
      <c r="G151" s="178">
        <f>SUM(H151:V151)</f>
        <v>0</v>
      </c>
      <c r="H151" s="49"/>
      <c r="I151" s="51"/>
      <c r="J151" s="51"/>
      <c r="K151" s="51"/>
      <c r="L151" s="51"/>
      <c r="M151" s="51"/>
      <c r="N151" s="51"/>
      <c r="O151" s="51"/>
      <c r="P151" s="51"/>
      <c r="Q151" s="51"/>
      <c r="R151" s="51"/>
      <c r="S151" s="51"/>
      <c r="T151" s="51"/>
      <c r="U151" s="51"/>
      <c r="V151" s="52"/>
    </row>
    <row r="152" spans="2:22" ht="15.75" customHeight="1" x14ac:dyDescent="0.25">
      <c r="B152" s="667" t="s">
        <v>20</v>
      </c>
      <c r="C152" s="668"/>
      <c r="D152" s="465"/>
      <c r="E152" s="466"/>
      <c r="F152" s="467"/>
      <c r="G152" s="468">
        <f>SUM(G153:G154)</f>
        <v>0</v>
      </c>
      <c r="H152" s="469">
        <f t="shared" ref="H152:V152" si="65">SUM(H153:H154)</f>
        <v>0</v>
      </c>
      <c r="I152" s="469">
        <f t="shared" si="65"/>
        <v>0</v>
      </c>
      <c r="J152" s="469">
        <f t="shared" si="65"/>
        <v>0</v>
      </c>
      <c r="K152" s="469">
        <f t="shared" ref="K152:Q152" si="66">SUM(K153:K154)</f>
        <v>0</v>
      </c>
      <c r="L152" s="469">
        <f t="shared" si="66"/>
        <v>0</v>
      </c>
      <c r="M152" s="469">
        <f t="shared" si="66"/>
        <v>0</v>
      </c>
      <c r="N152" s="469">
        <f t="shared" si="66"/>
        <v>0</v>
      </c>
      <c r="O152" s="469">
        <f t="shared" si="66"/>
        <v>0</v>
      </c>
      <c r="P152" s="469">
        <f t="shared" si="66"/>
        <v>0</v>
      </c>
      <c r="Q152" s="469">
        <f t="shared" si="66"/>
        <v>0</v>
      </c>
      <c r="R152" s="469">
        <f t="shared" ref="R152" si="67">SUM(R153:R154)</f>
        <v>0</v>
      </c>
      <c r="S152" s="469">
        <f t="shared" si="65"/>
        <v>0</v>
      </c>
      <c r="T152" s="469">
        <f t="shared" si="65"/>
        <v>0</v>
      </c>
      <c r="U152" s="469">
        <f t="shared" si="65"/>
        <v>0</v>
      </c>
      <c r="V152" s="470">
        <f t="shared" si="65"/>
        <v>0</v>
      </c>
    </row>
    <row r="153" spans="2:22" ht="15.75" customHeight="1" x14ac:dyDescent="0.25">
      <c r="B153" s="577" t="s">
        <v>228</v>
      </c>
      <c r="C153" s="578"/>
      <c r="D153" s="129"/>
      <c r="E153" s="223" t="s">
        <v>189</v>
      </c>
      <c r="F153" s="224"/>
      <c r="G153" s="178">
        <f>SUM(H153:V153)</f>
        <v>0</v>
      </c>
      <c r="H153" s="49"/>
      <c r="I153" s="51"/>
      <c r="J153" s="51"/>
      <c r="K153" s="51"/>
      <c r="L153" s="51"/>
      <c r="M153" s="51"/>
      <c r="N153" s="51"/>
      <c r="O153" s="51"/>
      <c r="P153" s="51"/>
      <c r="Q153" s="51"/>
      <c r="R153" s="51"/>
      <c r="S153" s="51"/>
      <c r="T153" s="51"/>
      <c r="U153" s="51"/>
      <c r="V153" s="52"/>
    </row>
    <row r="154" spans="2:22" ht="16.5" customHeight="1" thickBot="1" x14ac:dyDescent="0.3">
      <c r="B154" s="644" t="s">
        <v>229</v>
      </c>
      <c r="C154" s="645"/>
      <c r="D154" s="231"/>
      <c r="E154" s="232" t="s">
        <v>190</v>
      </c>
      <c r="F154" s="233"/>
      <c r="G154" s="181">
        <f>SUM(H154:V154)</f>
        <v>0</v>
      </c>
      <c r="H154" s="49"/>
      <c r="I154" s="57"/>
      <c r="J154" s="57"/>
      <c r="K154" s="57"/>
      <c r="L154" s="57"/>
      <c r="M154" s="57"/>
      <c r="N154" s="57"/>
      <c r="O154" s="57"/>
      <c r="P154" s="57"/>
      <c r="Q154" s="57"/>
      <c r="R154" s="57"/>
      <c r="S154" s="57"/>
      <c r="T154" s="57"/>
      <c r="U154" s="57"/>
      <c r="V154" s="58"/>
    </row>
    <row r="155" spans="2:22" ht="8.25" customHeight="1" thickTop="1" thickBot="1" x14ac:dyDescent="0.3">
      <c r="B155" s="7"/>
      <c r="C155" s="8"/>
      <c r="D155" s="8"/>
      <c r="E155" s="9"/>
      <c r="F155" s="26"/>
      <c r="G155" s="60"/>
      <c r="H155" s="60"/>
      <c r="I155" s="60"/>
      <c r="J155" s="60"/>
      <c r="K155" s="60"/>
      <c r="L155" s="60"/>
      <c r="M155" s="60"/>
      <c r="N155" s="60"/>
      <c r="O155" s="60"/>
      <c r="P155" s="60"/>
      <c r="Q155" s="60"/>
      <c r="R155" s="60"/>
      <c r="S155" s="60"/>
      <c r="T155" s="60"/>
      <c r="U155" s="60"/>
      <c r="V155" s="61"/>
    </row>
    <row r="156" spans="2:22" ht="17.25" customHeight="1" thickTop="1" x14ac:dyDescent="0.25">
      <c r="B156" s="646" t="s">
        <v>21</v>
      </c>
      <c r="C156" s="647"/>
      <c r="D156" s="276"/>
      <c r="E156" s="220"/>
      <c r="F156" s="277"/>
      <c r="G156" s="191">
        <f>G157+G205+G209</f>
        <v>6077000.4377514636</v>
      </c>
      <c r="H156" s="192">
        <f t="shared" ref="H156:V156" si="68">H157+H205+H209</f>
        <v>340406.3368516835</v>
      </c>
      <c r="I156" s="192">
        <f t="shared" si="68"/>
        <v>770724.19145361439</v>
      </c>
      <c r="J156" s="192">
        <f t="shared" si="68"/>
        <v>330388.42397028051</v>
      </c>
      <c r="K156" s="192">
        <f t="shared" ref="K156:Q156" si="69">K157+K205+K209</f>
        <v>1593464.3665181659</v>
      </c>
      <c r="L156" s="192">
        <f t="shared" si="69"/>
        <v>45053.979229715362</v>
      </c>
      <c r="M156" s="192">
        <f t="shared" si="69"/>
        <v>0</v>
      </c>
      <c r="N156" s="192">
        <f t="shared" si="69"/>
        <v>0.33809513079487247</v>
      </c>
      <c r="O156" s="192">
        <f t="shared" si="69"/>
        <v>217076.74370067884</v>
      </c>
      <c r="P156" s="192">
        <f t="shared" si="69"/>
        <v>1466410.508615287</v>
      </c>
      <c r="Q156" s="192">
        <f t="shared" si="69"/>
        <v>22027.987945442299</v>
      </c>
      <c r="R156" s="192">
        <f t="shared" ref="R156" si="70">R157+R205+R209</f>
        <v>1101323.013232867</v>
      </c>
      <c r="S156" s="192">
        <f t="shared" si="68"/>
        <v>85000</v>
      </c>
      <c r="T156" s="192">
        <f t="shared" si="68"/>
        <v>105124.54813859779</v>
      </c>
      <c r="U156" s="192">
        <f t="shared" si="68"/>
        <v>0</v>
      </c>
      <c r="V156" s="193">
        <f t="shared" si="68"/>
        <v>0</v>
      </c>
    </row>
    <row r="157" spans="2:22" ht="16.5" customHeight="1" x14ac:dyDescent="0.25">
      <c r="B157" s="609" t="s">
        <v>22</v>
      </c>
      <c r="C157" s="610"/>
      <c r="D157" s="278"/>
      <c r="E157" s="274"/>
      <c r="F157" s="275"/>
      <c r="G157" s="185">
        <f>G158+G159+G181+G188+G189+G190+G191+G192+G193+G194+G201</f>
        <v>5996000.4377514636</v>
      </c>
      <c r="H157" s="186">
        <f t="shared" ref="H157:V157" si="71">H158+H159+H181+H188+H189+H190+H191+H192+H193+H194+H201</f>
        <v>340000</v>
      </c>
      <c r="I157" s="186">
        <f t="shared" si="71"/>
        <v>768000</v>
      </c>
      <c r="J157" s="186">
        <f t="shared" si="71"/>
        <v>330000</v>
      </c>
      <c r="K157" s="186">
        <f t="shared" ref="K157:Q157" si="72">K158+K159+K181+K188+K189+K190+K191+K192+K193+K194+K201</f>
        <v>1532076.5932357656</v>
      </c>
      <c r="L157" s="186">
        <f t="shared" si="72"/>
        <v>45000</v>
      </c>
      <c r="M157" s="186">
        <f t="shared" si="72"/>
        <v>0</v>
      </c>
      <c r="N157" s="186">
        <f t="shared" si="72"/>
        <v>0</v>
      </c>
      <c r="O157" s="186">
        <f t="shared" si="72"/>
        <v>208923.844515698</v>
      </c>
      <c r="P157" s="186">
        <f t="shared" si="72"/>
        <v>1460000</v>
      </c>
      <c r="Q157" s="186">
        <f t="shared" si="72"/>
        <v>22000</v>
      </c>
      <c r="R157" s="186">
        <f t="shared" ref="R157" si="73">R158+R159+R181+R188+R189+R190+R191+R192+R193+R194+R201</f>
        <v>1100000</v>
      </c>
      <c r="S157" s="186">
        <f t="shared" si="71"/>
        <v>85000</v>
      </c>
      <c r="T157" s="186">
        <f t="shared" si="71"/>
        <v>105000</v>
      </c>
      <c r="U157" s="186">
        <f t="shared" si="71"/>
        <v>0</v>
      </c>
      <c r="V157" s="187">
        <f t="shared" si="71"/>
        <v>0</v>
      </c>
    </row>
    <row r="158" spans="2:22" ht="15.75" customHeight="1" x14ac:dyDescent="0.25">
      <c r="B158" s="635" t="s">
        <v>230</v>
      </c>
      <c r="C158" s="636"/>
      <c r="D158" s="155"/>
      <c r="E158" s="223" t="s">
        <v>191</v>
      </c>
      <c r="F158" s="224"/>
      <c r="G158" s="178">
        <f>SUM(H158:V158)</f>
        <v>32000</v>
      </c>
      <c r="H158" s="49"/>
      <c r="I158" s="51"/>
      <c r="J158" s="51"/>
      <c r="K158" s="51"/>
      <c r="L158" s="51"/>
      <c r="M158" s="51"/>
      <c r="N158" s="51"/>
      <c r="O158" s="51">
        <v>32000</v>
      </c>
      <c r="P158" s="51"/>
      <c r="Q158" s="51"/>
      <c r="R158" s="51"/>
      <c r="S158" s="51"/>
      <c r="T158" s="51"/>
      <c r="U158" s="51"/>
      <c r="V158" s="52"/>
    </row>
    <row r="159" spans="2:22" ht="15.75" customHeight="1" x14ac:dyDescent="0.25">
      <c r="B159" s="635" t="s">
        <v>231</v>
      </c>
      <c r="C159" s="636"/>
      <c r="D159" s="155"/>
      <c r="E159" s="223" t="s">
        <v>192</v>
      </c>
      <c r="F159" s="224"/>
      <c r="G159" s="178">
        <f>SUM(G160:G180)</f>
        <v>3987000</v>
      </c>
      <c r="H159" s="179">
        <f t="shared" ref="H159:V159" si="74">SUM(H160:H180)</f>
        <v>340000</v>
      </c>
      <c r="I159" s="179">
        <f t="shared" si="74"/>
        <v>0</v>
      </c>
      <c r="J159" s="179">
        <f t="shared" si="74"/>
        <v>330000</v>
      </c>
      <c r="K159" s="179">
        <f t="shared" ref="K159:Q159" si="75">SUM(K160:K180)</f>
        <v>530000</v>
      </c>
      <c r="L159" s="179">
        <f t="shared" si="75"/>
        <v>0</v>
      </c>
      <c r="M159" s="179">
        <f t="shared" si="75"/>
        <v>0</v>
      </c>
      <c r="N159" s="179">
        <f t="shared" si="75"/>
        <v>0</v>
      </c>
      <c r="O159" s="179">
        <f t="shared" si="75"/>
        <v>15000</v>
      </c>
      <c r="P159" s="179">
        <f t="shared" si="75"/>
        <v>1460000</v>
      </c>
      <c r="Q159" s="179">
        <f t="shared" si="75"/>
        <v>22000</v>
      </c>
      <c r="R159" s="179">
        <f t="shared" ref="R159" si="76">SUM(R160:R180)</f>
        <v>1100000</v>
      </c>
      <c r="S159" s="179">
        <f t="shared" si="74"/>
        <v>85000</v>
      </c>
      <c r="T159" s="179">
        <f t="shared" si="74"/>
        <v>105000</v>
      </c>
      <c r="U159" s="179">
        <f t="shared" si="74"/>
        <v>0</v>
      </c>
      <c r="V159" s="180">
        <f t="shared" si="74"/>
        <v>0</v>
      </c>
    </row>
    <row r="160" spans="2:22" x14ac:dyDescent="0.25">
      <c r="B160" s="623" t="s">
        <v>15</v>
      </c>
      <c r="C160" s="116" t="s">
        <v>232</v>
      </c>
      <c r="D160" s="236"/>
      <c r="E160" s="664" t="s">
        <v>192</v>
      </c>
      <c r="F160" s="224" t="s">
        <v>315</v>
      </c>
      <c r="G160" s="165">
        <f t="shared" ref="G160:G180" si="77">SUM(H160:V160)</f>
        <v>0</v>
      </c>
      <c r="H160" s="49"/>
      <c r="I160" s="53"/>
      <c r="J160" s="53"/>
      <c r="K160" s="53"/>
      <c r="L160" s="53"/>
      <c r="M160" s="53"/>
      <c r="N160" s="53"/>
      <c r="O160" s="53"/>
      <c r="P160" s="53"/>
      <c r="Q160" s="53"/>
      <c r="R160" s="53"/>
      <c r="S160" s="53"/>
      <c r="T160" s="53"/>
      <c r="U160" s="53"/>
      <c r="V160" s="54"/>
    </row>
    <row r="161" spans="2:22" x14ac:dyDescent="0.25">
      <c r="B161" s="624"/>
      <c r="C161" s="116" t="s">
        <v>113</v>
      </c>
      <c r="D161" s="116"/>
      <c r="E161" s="665"/>
      <c r="F161" s="224" t="s">
        <v>326</v>
      </c>
      <c r="G161" s="165">
        <f t="shared" si="77"/>
        <v>60000</v>
      </c>
      <c r="H161" s="49"/>
      <c r="I161" s="53"/>
      <c r="J161" s="53"/>
      <c r="K161" s="53"/>
      <c r="L161" s="53"/>
      <c r="M161" s="53"/>
      <c r="N161" s="53"/>
      <c r="O161" s="53"/>
      <c r="P161" s="53">
        <v>60000</v>
      </c>
      <c r="Q161" s="53"/>
      <c r="R161" s="53"/>
      <c r="S161" s="53"/>
      <c r="T161" s="53"/>
      <c r="U161" s="53"/>
      <c r="V161" s="54"/>
    </row>
    <row r="162" spans="2:22" x14ac:dyDescent="0.25">
      <c r="B162" s="624"/>
      <c r="C162" s="116" t="s">
        <v>114</v>
      </c>
      <c r="D162" s="116"/>
      <c r="E162" s="665"/>
      <c r="F162" s="224" t="s">
        <v>327</v>
      </c>
      <c r="G162" s="165">
        <f t="shared" si="77"/>
        <v>1400000</v>
      </c>
      <c r="H162" s="49"/>
      <c r="I162" s="53"/>
      <c r="J162" s="53"/>
      <c r="K162" s="53"/>
      <c r="L162" s="53"/>
      <c r="M162" s="53"/>
      <c r="N162" s="53"/>
      <c r="O162" s="53"/>
      <c r="P162" s="53">
        <v>1400000</v>
      </c>
      <c r="Q162" s="53"/>
      <c r="R162" s="53"/>
      <c r="S162" s="53"/>
      <c r="T162" s="53"/>
      <c r="U162" s="53"/>
      <c r="V162" s="54"/>
    </row>
    <row r="163" spans="2:22" x14ac:dyDescent="0.25">
      <c r="B163" s="624"/>
      <c r="C163" s="116" t="s">
        <v>115</v>
      </c>
      <c r="D163" s="116"/>
      <c r="E163" s="665"/>
      <c r="F163" s="224" t="s">
        <v>328</v>
      </c>
      <c r="G163" s="165">
        <f t="shared" si="77"/>
        <v>22000</v>
      </c>
      <c r="H163" s="49"/>
      <c r="I163" s="53"/>
      <c r="J163" s="53"/>
      <c r="K163" s="53"/>
      <c r="L163" s="53"/>
      <c r="M163" s="53"/>
      <c r="N163" s="53"/>
      <c r="O163" s="53"/>
      <c r="P163" s="53"/>
      <c r="Q163" s="53">
        <v>22000</v>
      </c>
      <c r="R163" s="53"/>
      <c r="S163" s="53"/>
      <c r="T163" s="53"/>
      <c r="U163" s="53"/>
      <c r="V163" s="54"/>
    </row>
    <row r="164" spans="2:22" x14ac:dyDescent="0.25">
      <c r="B164" s="624"/>
      <c r="C164" s="116" t="s">
        <v>116</v>
      </c>
      <c r="D164" s="116"/>
      <c r="E164" s="665"/>
      <c r="F164" s="224" t="s">
        <v>329</v>
      </c>
      <c r="G164" s="165">
        <f t="shared" si="77"/>
        <v>0</v>
      </c>
      <c r="H164" s="49"/>
      <c r="I164" s="53"/>
      <c r="J164" s="53"/>
      <c r="K164" s="53"/>
      <c r="L164" s="53"/>
      <c r="M164" s="53"/>
      <c r="N164" s="53"/>
      <c r="O164" s="53"/>
      <c r="P164" s="53"/>
      <c r="Q164" s="53"/>
      <c r="R164" s="53"/>
      <c r="S164" s="53"/>
      <c r="T164" s="53"/>
      <c r="U164" s="53"/>
      <c r="V164" s="54"/>
    </row>
    <row r="165" spans="2:22" x14ac:dyDescent="0.25">
      <c r="B165" s="624"/>
      <c r="C165" s="116" t="s">
        <v>117</v>
      </c>
      <c r="D165" s="116"/>
      <c r="E165" s="665"/>
      <c r="F165" s="224" t="s">
        <v>330</v>
      </c>
      <c r="G165" s="165">
        <f t="shared" si="77"/>
        <v>0</v>
      </c>
      <c r="H165" s="49"/>
      <c r="I165" s="53"/>
      <c r="J165" s="53"/>
      <c r="K165" s="53"/>
      <c r="L165" s="53"/>
      <c r="M165" s="53"/>
      <c r="N165" s="53"/>
      <c r="O165" s="53"/>
      <c r="P165" s="53"/>
      <c r="Q165" s="53"/>
      <c r="R165" s="53"/>
      <c r="S165" s="53"/>
      <c r="T165" s="53"/>
      <c r="U165" s="53"/>
      <c r="V165" s="54"/>
    </row>
    <row r="166" spans="2:22" x14ac:dyDescent="0.25">
      <c r="B166" s="624"/>
      <c r="C166" s="116" t="s">
        <v>118</v>
      </c>
      <c r="D166" s="116"/>
      <c r="E166" s="665"/>
      <c r="F166" s="224" t="s">
        <v>331</v>
      </c>
      <c r="G166" s="165">
        <f t="shared" si="77"/>
        <v>0</v>
      </c>
      <c r="H166" s="49"/>
      <c r="I166" s="53"/>
      <c r="J166" s="53"/>
      <c r="K166" s="53"/>
      <c r="L166" s="53"/>
      <c r="M166" s="53"/>
      <c r="N166" s="53"/>
      <c r="O166" s="53"/>
      <c r="P166" s="53"/>
      <c r="Q166" s="53"/>
      <c r="R166" s="53"/>
      <c r="S166" s="53"/>
      <c r="T166" s="53"/>
      <c r="U166" s="53"/>
      <c r="V166" s="54"/>
    </row>
    <row r="167" spans="2:22" x14ac:dyDescent="0.25">
      <c r="B167" s="624"/>
      <c r="C167" s="116" t="s">
        <v>233</v>
      </c>
      <c r="D167" s="116"/>
      <c r="E167" s="665"/>
      <c r="F167" s="224" t="s">
        <v>332</v>
      </c>
      <c r="G167" s="165">
        <f t="shared" si="77"/>
        <v>0</v>
      </c>
      <c r="H167" s="49"/>
      <c r="I167" s="53"/>
      <c r="J167" s="53"/>
      <c r="K167" s="53"/>
      <c r="L167" s="53"/>
      <c r="M167" s="53"/>
      <c r="N167" s="53"/>
      <c r="O167" s="53"/>
      <c r="P167" s="53"/>
      <c r="Q167" s="53"/>
      <c r="R167" s="53"/>
      <c r="S167" s="53"/>
      <c r="T167" s="53"/>
      <c r="U167" s="53"/>
      <c r="V167" s="54"/>
    </row>
    <row r="168" spans="2:22" x14ac:dyDescent="0.25">
      <c r="B168" s="624"/>
      <c r="C168" s="116" t="s">
        <v>893</v>
      </c>
      <c r="D168" s="116"/>
      <c r="E168" s="665"/>
      <c r="F168" s="224" t="s">
        <v>333</v>
      </c>
      <c r="G168" s="165">
        <f t="shared" si="77"/>
        <v>0</v>
      </c>
      <c r="H168" s="49"/>
      <c r="I168" s="53"/>
      <c r="J168" s="53"/>
      <c r="K168" s="53"/>
      <c r="L168" s="53"/>
      <c r="M168" s="53"/>
      <c r="N168" s="53"/>
      <c r="O168" s="53"/>
      <c r="P168" s="53"/>
      <c r="Q168" s="53"/>
      <c r="R168" s="53"/>
      <c r="S168" s="53"/>
      <c r="T168" s="53"/>
      <c r="U168" s="53"/>
      <c r="V168" s="54"/>
    </row>
    <row r="169" spans="2:22" ht="25.5" x14ac:dyDescent="0.25">
      <c r="B169" s="624"/>
      <c r="C169" s="116" t="s">
        <v>119</v>
      </c>
      <c r="D169" s="116"/>
      <c r="E169" s="665"/>
      <c r="F169" s="224" t="s">
        <v>318</v>
      </c>
      <c r="G169" s="165">
        <f t="shared" si="77"/>
        <v>0</v>
      </c>
      <c r="H169" s="49"/>
      <c r="I169" s="53"/>
      <c r="J169" s="53"/>
      <c r="K169" s="53"/>
      <c r="L169" s="53"/>
      <c r="M169" s="53"/>
      <c r="N169" s="53"/>
      <c r="O169" s="53"/>
      <c r="P169" s="53"/>
      <c r="Q169" s="53"/>
      <c r="R169" s="53"/>
      <c r="S169" s="53"/>
      <c r="T169" s="53"/>
      <c r="U169" s="53"/>
      <c r="V169" s="54"/>
    </row>
    <row r="170" spans="2:22" x14ac:dyDescent="0.25">
      <c r="B170" s="624"/>
      <c r="C170" s="116" t="s">
        <v>120</v>
      </c>
      <c r="D170" s="116"/>
      <c r="E170" s="665"/>
      <c r="F170" s="224" t="s">
        <v>319</v>
      </c>
      <c r="G170" s="165">
        <f t="shared" si="77"/>
        <v>0</v>
      </c>
      <c r="H170" s="49"/>
      <c r="I170" s="53"/>
      <c r="J170" s="53"/>
      <c r="K170" s="53"/>
      <c r="L170" s="53"/>
      <c r="M170" s="53"/>
      <c r="N170" s="53"/>
      <c r="O170" s="53"/>
      <c r="P170" s="53"/>
      <c r="Q170" s="53"/>
      <c r="R170" s="53"/>
      <c r="S170" s="53"/>
      <c r="T170" s="53"/>
      <c r="U170" s="53"/>
      <c r="V170" s="54"/>
    </row>
    <row r="171" spans="2:22" x14ac:dyDescent="0.25">
      <c r="B171" s="624"/>
      <c r="C171" s="116" t="s">
        <v>121</v>
      </c>
      <c r="D171" s="116"/>
      <c r="E171" s="665"/>
      <c r="F171" s="224" t="s">
        <v>334</v>
      </c>
      <c r="G171" s="165">
        <f t="shared" si="77"/>
        <v>0</v>
      </c>
      <c r="H171" s="49"/>
      <c r="I171" s="53"/>
      <c r="J171" s="53"/>
      <c r="K171" s="53"/>
      <c r="L171" s="53"/>
      <c r="M171" s="53"/>
      <c r="N171" s="53"/>
      <c r="O171" s="53"/>
      <c r="P171" s="53"/>
      <c r="Q171" s="53"/>
      <c r="R171" s="53"/>
      <c r="S171" s="53"/>
      <c r="T171" s="53"/>
      <c r="U171" s="53"/>
      <c r="V171" s="54"/>
    </row>
    <row r="172" spans="2:22" x14ac:dyDescent="0.25">
      <c r="B172" s="624"/>
      <c r="C172" s="116" t="s">
        <v>122</v>
      </c>
      <c r="D172" s="116"/>
      <c r="E172" s="665"/>
      <c r="F172" s="224" t="s">
        <v>320</v>
      </c>
      <c r="G172" s="165">
        <f t="shared" si="77"/>
        <v>0</v>
      </c>
      <c r="H172" s="49"/>
      <c r="I172" s="53"/>
      <c r="J172" s="53"/>
      <c r="K172" s="53"/>
      <c r="L172" s="53"/>
      <c r="M172" s="53"/>
      <c r="N172" s="53"/>
      <c r="O172" s="53"/>
      <c r="P172" s="53"/>
      <c r="Q172" s="53"/>
      <c r="R172" s="53"/>
      <c r="S172" s="53"/>
      <c r="T172" s="53"/>
      <c r="U172" s="53"/>
      <c r="V172" s="54"/>
    </row>
    <row r="173" spans="2:22" x14ac:dyDescent="0.25">
      <c r="B173" s="624"/>
      <c r="C173" s="116" t="s">
        <v>123</v>
      </c>
      <c r="D173" s="116"/>
      <c r="E173" s="665"/>
      <c r="F173" s="224" t="s">
        <v>321</v>
      </c>
      <c r="G173" s="165">
        <f t="shared" si="77"/>
        <v>0</v>
      </c>
      <c r="H173" s="49"/>
      <c r="I173" s="53"/>
      <c r="J173" s="53"/>
      <c r="K173" s="53"/>
      <c r="L173" s="53"/>
      <c r="M173" s="53"/>
      <c r="N173" s="53"/>
      <c r="O173" s="53"/>
      <c r="P173" s="53"/>
      <c r="Q173" s="53"/>
      <c r="R173" s="53"/>
      <c r="S173" s="53"/>
      <c r="T173" s="53"/>
      <c r="U173" s="53"/>
      <c r="V173" s="54"/>
    </row>
    <row r="174" spans="2:22" x14ac:dyDescent="0.25">
      <c r="B174" s="624"/>
      <c r="C174" s="116" t="s">
        <v>124</v>
      </c>
      <c r="D174" s="116"/>
      <c r="E174" s="665"/>
      <c r="F174" s="224" t="s">
        <v>322</v>
      </c>
      <c r="G174" s="165">
        <f t="shared" si="77"/>
        <v>0</v>
      </c>
      <c r="H174" s="49"/>
      <c r="I174" s="53"/>
      <c r="J174" s="53"/>
      <c r="K174" s="53"/>
      <c r="L174" s="53"/>
      <c r="M174" s="53"/>
      <c r="N174" s="53"/>
      <c r="O174" s="53"/>
      <c r="P174" s="53"/>
      <c r="Q174" s="53"/>
      <c r="R174" s="53"/>
      <c r="S174" s="53"/>
      <c r="T174" s="53"/>
      <c r="U174" s="53"/>
      <c r="V174" s="54"/>
    </row>
    <row r="175" spans="2:22" x14ac:dyDescent="0.25">
      <c r="B175" s="624"/>
      <c r="C175" s="116" t="s">
        <v>125</v>
      </c>
      <c r="D175" s="116"/>
      <c r="E175" s="665"/>
      <c r="F175" s="224" t="s">
        <v>323</v>
      </c>
      <c r="G175" s="165">
        <f t="shared" si="77"/>
        <v>0</v>
      </c>
      <c r="H175" s="49"/>
      <c r="I175" s="53"/>
      <c r="J175" s="53"/>
      <c r="K175" s="53"/>
      <c r="L175" s="53"/>
      <c r="M175" s="53"/>
      <c r="N175" s="53"/>
      <c r="O175" s="53"/>
      <c r="P175" s="53"/>
      <c r="Q175" s="53"/>
      <c r="R175" s="53"/>
      <c r="S175" s="53"/>
      <c r="T175" s="53"/>
      <c r="U175" s="53"/>
      <c r="V175" s="54"/>
    </row>
    <row r="176" spans="2:22" x14ac:dyDescent="0.25">
      <c r="B176" s="624"/>
      <c r="C176" s="116" t="s">
        <v>126</v>
      </c>
      <c r="D176" s="116"/>
      <c r="E176" s="665"/>
      <c r="F176" s="224" t="s">
        <v>324</v>
      </c>
      <c r="G176" s="165">
        <f t="shared" si="77"/>
        <v>0</v>
      </c>
      <c r="H176" s="49"/>
      <c r="I176" s="53"/>
      <c r="J176" s="53"/>
      <c r="K176" s="53"/>
      <c r="L176" s="53"/>
      <c r="M176" s="53"/>
      <c r="N176" s="53"/>
      <c r="O176" s="53"/>
      <c r="P176" s="53"/>
      <c r="Q176" s="53"/>
      <c r="R176" s="53"/>
      <c r="S176" s="53"/>
      <c r="T176" s="53"/>
      <c r="U176" s="53"/>
      <c r="V176" s="54"/>
    </row>
    <row r="177" spans="2:22" x14ac:dyDescent="0.25">
      <c r="B177" s="624"/>
      <c r="C177" s="116" t="s">
        <v>127</v>
      </c>
      <c r="D177" s="116"/>
      <c r="E177" s="665"/>
      <c r="F177" s="224" t="s">
        <v>325</v>
      </c>
      <c r="G177" s="165">
        <f t="shared" si="77"/>
        <v>0</v>
      </c>
      <c r="H177" s="49"/>
      <c r="I177" s="53"/>
      <c r="J177" s="53"/>
      <c r="K177" s="53"/>
      <c r="L177" s="53"/>
      <c r="M177" s="53"/>
      <c r="N177" s="53"/>
      <c r="O177" s="53"/>
      <c r="P177" s="53"/>
      <c r="Q177" s="53"/>
      <c r="R177" s="53"/>
      <c r="S177" s="53"/>
      <c r="T177" s="53"/>
      <c r="U177" s="53"/>
      <c r="V177" s="54"/>
    </row>
    <row r="178" spans="2:22" x14ac:dyDescent="0.25">
      <c r="B178" s="624"/>
      <c r="C178" s="116" t="s">
        <v>128</v>
      </c>
      <c r="D178" s="116"/>
      <c r="E178" s="665"/>
      <c r="F178" s="224" t="s">
        <v>316</v>
      </c>
      <c r="G178" s="165">
        <f t="shared" si="77"/>
        <v>15000</v>
      </c>
      <c r="H178" s="49"/>
      <c r="I178" s="53"/>
      <c r="J178" s="53"/>
      <c r="K178" s="53"/>
      <c r="L178" s="53"/>
      <c r="M178" s="53"/>
      <c r="N178" s="53"/>
      <c r="O178" s="53">
        <v>15000</v>
      </c>
      <c r="P178" s="53"/>
      <c r="Q178" s="53"/>
      <c r="R178" s="53"/>
      <c r="S178" s="53"/>
      <c r="T178" s="53"/>
      <c r="U178" s="53"/>
      <c r="V178" s="54"/>
    </row>
    <row r="179" spans="2:22" x14ac:dyDescent="0.25">
      <c r="B179" s="624"/>
      <c r="C179" s="116" t="s">
        <v>129</v>
      </c>
      <c r="D179" s="116"/>
      <c r="E179" s="665"/>
      <c r="F179" s="224" t="s">
        <v>317</v>
      </c>
      <c r="G179" s="165">
        <f t="shared" si="77"/>
        <v>530000</v>
      </c>
      <c r="H179" s="49">
        <v>0</v>
      </c>
      <c r="I179" s="53">
        <v>0</v>
      </c>
      <c r="J179" s="53">
        <v>0</v>
      </c>
      <c r="K179" s="53">
        <v>530000</v>
      </c>
      <c r="L179" s="53">
        <v>0</v>
      </c>
      <c r="M179" s="53">
        <v>0</v>
      </c>
      <c r="N179" s="53">
        <v>0</v>
      </c>
      <c r="O179" s="53">
        <v>0</v>
      </c>
      <c r="P179" s="53">
        <v>0</v>
      </c>
      <c r="Q179" s="53">
        <v>0</v>
      </c>
      <c r="R179" s="53">
        <v>0</v>
      </c>
      <c r="S179" s="53">
        <v>0</v>
      </c>
      <c r="T179" s="53">
        <v>0</v>
      </c>
      <c r="U179" s="53"/>
      <c r="V179" s="54"/>
    </row>
    <row r="180" spans="2:22" x14ac:dyDescent="0.25">
      <c r="B180" s="625"/>
      <c r="C180" s="117" t="s">
        <v>34</v>
      </c>
      <c r="D180" s="117"/>
      <c r="E180" s="666"/>
      <c r="F180" s="224"/>
      <c r="G180" s="165">
        <f t="shared" si="77"/>
        <v>1960000</v>
      </c>
      <c r="H180" s="49">
        <v>340000</v>
      </c>
      <c r="I180" s="53"/>
      <c r="J180" s="53">
        <v>330000</v>
      </c>
      <c r="K180" s="53"/>
      <c r="L180" s="53"/>
      <c r="M180" s="53"/>
      <c r="N180" s="53"/>
      <c r="O180" s="53"/>
      <c r="P180" s="53"/>
      <c r="Q180" s="53"/>
      <c r="R180" s="53">
        <v>1100000</v>
      </c>
      <c r="S180" s="53">
        <v>85000</v>
      </c>
      <c r="T180" s="53">
        <v>105000</v>
      </c>
      <c r="U180" s="53"/>
      <c r="V180" s="54"/>
    </row>
    <row r="181" spans="2:22" ht="15.75" customHeight="1" x14ac:dyDescent="0.25">
      <c r="B181" s="598" t="s">
        <v>234</v>
      </c>
      <c r="C181" s="619"/>
      <c r="D181" s="126"/>
      <c r="E181" s="223" t="s">
        <v>193</v>
      </c>
      <c r="F181" s="224"/>
      <c r="G181" s="178">
        <f>SUM(G182:G187)</f>
        <v>1046000</v>
      </c>
      <c r="H181" s="179">
        <f t="shared" ref="H181:V181" si="78">SUM(H182:H187)</f>
        <v>0</v>
      </c>
      <c r="I181" s="179">
        <f t="shared" si="78"/>
        <v>0</v>
      </c>
      <c r="J181" s="179">
        <f t="shared" si="78"/>
        <v>0</v>
      </c>
      <c r="K181" s="179">
        <f t="shared" ref="K181:Q181" si="79">SUM(K182:K187)</f>
        <v>1001000</v>
      </c>
      <c r="L181" s="179">
        <f t="shared" si="79"/>
        <v>45000</v>
      </c>
      <c r="M181" s="179">
        <f t="shared" si="79"/>
        <v>0</v>
      </c>
      <c r="N181" s="179">
        <f t="shared" si="79"/>
        <v>0</v>
      </c>
      <c r="O181" s="179">
        <f t="shared" si="79"/>
        <v>0</v>
      </c>
      <c r="P181" s="179">
        <f t="shared" si="79"/>
        <v>0</v>
      </c>
      <c r="Q181" s="179">
        <f t="shared" si="79"/>
        <v>0</v>
      </c>
      <c r="R181" s="179">
        <f t="shared" ref="R181" si="80">SUM(R182:R187)</f>
        <v>0</v>
      </c>
      <c r="S181" s="179">
        <f t="shared" si="78"/>
        <v>0</v>
      </c>
      <c r="T181" s="179">
        <f t="shared" si="78"/>
        <v>0</v>
      </c>
      <c r="U181" s="179">
        <f t="shared" si="78"/>
        <v>0</v>
      </c>
      <c r="V181" s="180">
        <f t="shared" si="78"/>
        <v>0</v>
      </c>
    </row>
    <row r="182" spans="2:22" x14ac:dyDescent="0.25">
      <c r="B182" s="620" t="s">
        <v>15</v>
      </c>
      <c r="C182" s="116" t="s">
        <v>235</v>
      </c>
      <c r="D182" s="116"/>
      <c r="E182" s="664" t="s">
        <v>193</v>
      </c>
      <c r="F182" s="224" t="s">
        <v>315</v>
      </c>
      <c r="G182" s="165">
        <f t="shared" ref="G182:G193" si="81">SUM(H182:V182)</f>
        <v>946000</v>
      </c>
      <c r="H182" s="49"/>
      <c r="I182" s="53"/>
      <c r="J182" s="53"/>
      <c r="K182" s="53">
        <v>946000</v>
      </c>
      <c r="L182" s="53"/>
      <c r="M182" s="53"/>
      <c r="N182" s="53"/>
      <c r="O182" s="53"/>
      <c r="P182" s="53"/>
      <c r="Q182" s="53"/>
      <c r="R182" s="53"/>
      <c r="S182" s="53"/>
      <c r="T182" s="53"/>
      <c r="U182" s="53"/>
      <c r="V182" s="54"/>
    </row>
    <row r="183" spans="2:22" x14ac:dyDescent="0.25">
      <c r="B183" s="621"/>
      <c r="C183" s="116" t="s">
        <v>130</v>
      </c>
      <c r="D183" s="116"/>
      <c r="E183" s="665"/>
      <c r="F183" s="224" t="s">
        <v>321</v>
      </c>
      <c r="G183" s="165">
        <f t="shared" si="81"/>
        <v>55000</v>
      </c>
      <c r="H183" s="49"/>
      <c r="I183" s="53"/>
      <c r="J183" s="53"/>
      <c r="K183" s="53">
        <v>55000</v>
      </c>
      <c r="L183" s="53"/>
      <c r="M183" s="53"/>
      <c r="N183" s="53"/>
      <c r="O183" s="53"/>
      <c r="P183" s="53"/>
      <c r="Q183" s="53"/>
      <c r="R183" s="53"/>
      <c r="S183" s="53"/>
      <c r="T183" s="53"/>
      <c r="U183" s="53"/>
      <c r="V183" s="54"/>
    </row>
    <row r="184" spans="2:22" x14ac:dyDescent="0.25">
      <c r="B184" s="621"/>
      <c r="C184" s="118" t="s">
        <v>131</v>
      </c>
      <c r="D184" s="118"/>
      <c r="E184" s="665"/>
      <c r="F184" s="224" t="s">
        <v>318</v>
      </c>
      <c r="G184" s="165">
        <f t="shared" si="81"/>
        <v>45000</v>
      </c>
      <c r="H184" s="49"/>
      <c r="I184" s="53"/>
      <c r="J184" s="53"/>
      <c r="K184" s="53"/>
      <c r="L184" s="53">
        <v>45000</v>
      </c>
      <c r="M184" s="53"/>
      <c r="N184" s="53"/>
      <c r="O184" s="53"/>
      <c r="P184" s="53"/>
      <c r="Q184" s="53"/>
      <c r="R184" s="53"/>
      <c r="S184" s="53"/>
      <c r="T184" s="53"/>
      <c r="U184" s="53"/>
      <c r="V184" s="54"/>
    </row>
    <row r="185" spans="2:22" x14ac:dyDescent="0.25">
      <c r="B185" s="621"/>
      <c r="C185" s="118" t="s">
        <v>132</v>
      </c>
      <c r="D185" s="118"/>
      <c r="E185" s="665"/>
      <c r="F185" s="224" t="s">
        <v>319</v>
      </c>
      <c r="G185" s="165">
        <f t="shared" si="81"/>
        <v>0</v>
      </c>
      <c r="H185" s="49"/>
      <c r="I185" s="53"/>
      <c r="J185" s="53"/>
      <c r="K185" s="53"/>
      <c r="L185" s="53"/>
      <c r="M185" s="53"/>
      <c r="N185" s="53"/>
      <c r="O185" s="53"/>
      <c r="P185" s="53"/>
      <c r="Q185" s="53"/>
      <c r="R185" s="53"/>
      <c r="S185" s="53"/>
      <c r="T185" s="53"/>
      <c r="U185" s="53"/>
      <c r="V185" s="54"/>
    </row>
    <row r="186" spans="2:22" x14ac:dyDescent="0.25">
      <c r="B186" s="621"/>
      <c r="C186" s="118" t="s">
        <v>133</v>
      </c>
      <c r="D186" s="118"/>
      <c r="E186" s="665"/>
      <c r="F186" s="224" t="s">
        <v>320</v>
      </c>
      <c r="G186" s="165">
        <f t="shared" si="81"/>
        <v>0</v>
      </c>
      <c r="H186" s="49"/>
      <c r="I186" s="53"/>
      <c r="J186" s="53"/>
      <c r="K186" s="53"/>
      <c r="L186" s="53"/>
      <c r="M186" s="53"/>
      <c r="N186" s="53"/>
      <c r="O186" s="53"/>
      <c r="P186" s="53"/>
      <c r="Q186" s="53"/>
      <c r="R186" s="53"/>
      <c r="S186" s="53"/>
      <c r="T186" s="53"/>
      <c r="U186" s="53"/>
      <c r="V186" s="54"/>
    </row>
    <row r="187" spans="2:22" x14ac:dyDescent="0.25">
      <c r="B187" s="622"/>
      <c r="C187" s="145" t="s">
        <v>34</v>
      </c>
      <c r="D187" s="145"/>
      <c r="E187" s="666"/>
      <c r="F187" s="224"/>
      <c r="G187" s="165">
        <f t="shared" si="81"/>
        <v>0</v>
      </c>
      <c r="H187" s="49"/>
      <c r="I187" s="53"/>
      <c r="J187" s="53"/>
      <c r="K187" s="53"/>
      <c r="L187" s="53"/>
      <c r="M187" s="53"/>
      <c r="N187" s="53"/>
      <c r="O187" s="53"/>
      <c r="P187" s="53"/>
      <c r="Q187" s="53"/>
      <c r="R187" s="53"/>
      <c r="S187" s="53"/>
      <c r="T187" s="53"/>
      <c r="U187" s="53"/>
      <c r="V187" s="54"/>
    </row>
    <row r="188" spans="2:22" ht="15.75" customHeight="1" x14ac:dyDescent="0.25">
      <c r="B188" s="635" t="s">
        <v>236</v>
      </c>
      <c r="C188" s="636"/>
      <c r="D188" s="155"/>
      <c r="E188" s="223" t="s">
        <v>194</v>
      </c>
      <c r="F188" s="224"/>
      <c r="G188" s="178">
        <f t="shared" si="81"/>
        <v>768000</v>
      </c>
      <c r="H188" s="49"/>
      <c r="I188" s="51">
        <v>768000</v>
      </c>
      <c r="J188" s="51"/>
      <c r="K188" s="51"/>
      <c r="L188" s="51"/>
      <c r="M188" s="51"/>
      <c r="N188" s="51"/>
      <c r="O188" s="51"/>
      <c r="P188" s="51"/>
      <c r="Q188" s="51"/>
      <c r="R188" s="51"/>
      <c r="S188" s="51"/>
      <c r="T188" s="51"/>
      <c r="U188" s="51"/>
      <c r="V188" s="52"/>
    </row>
    <row r="189" spans="2:22" ht="15.75" customHeight="1" x14ac:dyDescent="0.25">
      <c r="B189" s="626" t="s">
        <v>237</v>
      </c>
      <c r="C189" s="627"/>
      <c r="D189" s="237"/>
      <c r="E189" s="223" t="s">
        <v>195</v>
      </c>
      <c r="F189" s="224"/>
      <c r="G189" s="178">
        <f t="shared" si="81"/>
        <v>0</v>
      </c>
      <c r="H189" s="49"/>
      <c r="I189" s="51"/>
      <c r="J189" s="51"/>
      <c r="K189" s="51"/>
      <c r="L189" s="51"/>
      <c r="M189" s="51"/>
      <c r="N189" s="51"/>
      <c r="O189" s="51"/>
      <c r="P189" s="51"/>
      <c r="Q189" s="51"/>
      <c r="R189" s="51"/>
      <c r="S189" s="51"/>
      <c r="T189" s="51"/>
      <c r="U189" s="51"/>
      <c r="V189" s="52"/>
    </row>
    <row r="190" spans="2:22" ht="26.25" x14ac:dyDescent="0.25">
      <c r="B190" s="661" t="s">
        <v>238</v>
      </c>
      <c r="C190" s="662"/>
      <c r="D190" s="238"/>
      <c r="E190" s="229" t="s">
        <v>196</v>
      </c>
      <c r="F190" s="224"/>
      <c r="G190" s="178">
        <f t="shared" si="81"/>
        <v>0</v>
      </c>
      <c r="H190" s="49"/>
      <c r="I190" s="51"/>
      <c r="J190" s="51"/>
      <c r="K190" s="51"/>
      <c r="L190" s="51"/>
      <c r="M190" s="51"/>
      <c r="N190" s="51"/>
      <c r="O190" s="51"/>
      <c r="P190" s="51"/>
      <c r="Q190" s="51"/>
      <c r="R190" s="51"/>
      <c r="S190" s="51"/>
      <c r="T190" s="51"/>
      <c r="U190" s="51"/>
      <c r="V190" s="52"/>
    </row>
    <row r="191" spans="2:22" ht="15.75" customHeight="1" x14ac:dyDescent="0.25">
      <c r="B191" s="635" t="s">
        <v>239</v>
      </c>
      <c r="C191" s="636"/>
      <c r="D191" s="155"/>
      <c r="E191" s="223" t="s">
        <v>197</v>
      </c>
      <c r="F191" s="224"/>
      <c r="G191" s="178">
        <f t="shared" si="81"/>
        <v>37000</v>
      </c>
      <c r="H191" s="49"/>
      <c r="I191" s="51"/>
      <c r="J191" s="51"/>
      <c r="K191" s="51"/>
      <c r="L191" s="51"/>
      <c r="M191" s="51"/>
      <c r="N191" s="51"/>
      <c r="O191" s="51">
        <v>37000</v>
      </c>
      <c r="P191" s="51"/>
      <c r="Q191" s="51"/>
      <c r="R191" s="51"/>
      <c r="S191" s="51"/>
      <c r="T191" s="51"/>
      <c r="U191" s="51"/>
      <c r="V191" s="52"/>
    </row>
    <row r="192" spans="2:22" ht="15.75" customHeight="1" x14ac:dyDescent="0.25">
      <c r="B192" s="626" t="s">
        <v>240</v>
      </c>
      <c r="C192" s="627"/>
      <c r="D192" s="237"/>
      <c r="E192" s="223" t="s">
        <v>198</v>
      </c>
      <c r="F192" s="224"/>
      <c r="G192" s="178">
        <f t="shared" si="81"/>
        <v>0</v>
      </c>
      <c r="H192" s="49"/>
      <c r="I192" s="51"/>
      <c r="J192" s="51"/>
      <c r="K192" s="51"/>
      <c r="L192" s="51"/>
      <c r="M192" s="51"/>
      <c r="N192" s="51"/>
      <c r="O192" s="51"/>
      <c r="P192" s="51"/>
      <c r="Q192" s="51"/>
      <c r="R192" s="51"/>
      <c r="S192" s="51"/>
      <c r="T192" s="51"/>
      <c r="U192" s="51"/>
      <c r="V192" s="52"/>
    </row>
    <row r="193" spans="2:22" ht="15.75" customHeight="1" x14ac:dyDescent="0.25">
      <c r="B193" s="611" t="s">
        <v>241</v>
      </c>
      <c r="C193" s="612"/>
      <c r="D193" s="239"/>
      <c r="E193" s="223" t="s">
        <v>199</v>
      </c>
      <c r="F193" s="224"/>
      <c r="G193" s="178">
        <f t="shared" si="81"/>
        <v>0</v>
      </c>
      <c r="H193" s="49"/>
      <c r="I193" s="51"/>
      <c r="J193" s="51"/>
      <c r="K193" s="51"/>
      <c r="L193" s="51"/>
      <c r="M193" s="51"/>
      <c r="N193" s="51"/>
      <c r="O193" s="51"/>
      <c r="P193" s="51"/>
      <c r="Q193" s="51"/>
      <c r="R193" s="51"/>
      <c r="S193" s="51"/>
      <c r="T193" s="51"/>
      <c r="U193" s="51"/>
      <c r="V193" s="52"/>
    </row>
    <row r="194" spans="2:22" ht="15.75" customHeight="1" x14ac:dyDescent="0.25">
      <c r="B194" s="635" t="s">
        <v>242</v>
      </c>
      <c r="C194" s="636"/>
      <c r="D194" s="155"/>
      <c r="E194" s="223" t="s">
        <v>200</v>
      </c>
      <c r="F194" s="224"/>
      <c r="G194" s="178">
        <f>SUM(G195:G200)</f>
        <v>0</v>
      </c>
      <c r="H194" s="179">
        <f t="shared" ref="H194:V194" si="82">SUM(H195:H200)</f>
        <v>0</v>
      </c>
      <c r="I194" s="179">
        <f t="shared" si="82"/>
        <v>0</v>
      </c>
      <c r="J194" s="179">
        <f t="shared" si="82"/>
        <v>0</v>
      </c>
      <c r="K194" s="179">
        <f t="shared" ref="K194:Q194" si="83">SUM(K195:K200)</f>
        <v>0</v>
      </c>
      <c r="L194" s="179">
        <f t="shared" si="83"/>
        <v>0</v>
      </c>
      <c r="M194" s="179">
        <f t="shared" si="83"/>
        <v>0</v>
      </c>
      <c r="N194" s="179">
        <f t="shared" si="83"/>
        <v>0</v>
      </c>
      <c r="O194" s="179">
        <f t="shared" si="83"/>
        <v>0</v>
      </c>
      <c r="P194" s="179">
        <f t="shared" si="83"/>
        <v>0</v>
      </c>
      <c r="Q194" s="179">
        <f t="shared" si="83"/>
        <v>0</v>
      </c>
      <c r="R194" s="179">
        <f t="shared" ref="R194" si="84">SUM(R195:R200)</f>
        <v>0</v>
      </c>
      <c r="S194" s="179">
        <f t="shared" si="82"/>
        <v>0</v>
      </c>
      <c r="T194" s="179">
        <f t="shared" si="82"/>
        <v>0</v>
      </c>
      <c r="U194" s="179">
        <f t="shared" si="82"/>
        <v>0</v>
      </c>
      <c r="V194" s="180">
        <f t="shared" si="82"/>
        <v>0</v>
      </c>
    </row>
    <row r="195" spans="2:22" x14ac:dyDescent="0.25">
      <c r="B195" s="632" t="s">
        <v>15</v>
      </c>
      <c r="C195" s="116" t="s">
        <v>134</v>
      </c>
      <c r="D195" s="116"/>
      <c r="E195" s="664" t="s">
        <v>200</v>
      </c>
      <c r="F195" s="462"/>
      <c r="G195" s="165">
        <f t="shared" ref="G195:G200" si="85">SUM(H195:V195)</f>
        <v>0</v>
      </c>
      <c r="H195" s="49"/>
      <c r="I195" s="53"/>
      <c r="J195" s="53"/>
      <c r="K195" s="53"/>
      <c r="L195" s="53"/>
      <c r="M195" s="53"/>
      <c r="N195" s="53"/>
      <c r="O195" s="53"/>
      <c r="P195" s="53"/>
      <c r="Q195" s="53"/>
      <c r="R195" s="53"/>
      <c r="S195" s="53"/>
      <c r="T195" s="53"/>
      <c r="U195" s="53"/>
      <c r="V195" s="54"/>
    </row>
    <row r="196" spans="2:22" ht="25.5" x14ac:dyDescent="0.25">
      <c r="B196" s="633"/>
      <c r="C196" s="116" t="s">
        <v>135</v>
      </c>
      <c r="D196" s="116"/>
      <c r="E196" s="665"/>
      <c r="F196" s="462"/>
      <c r="G196" s="165">
        <f t="shared" si="85"/>
        <v>0</v>
      </c>
      <c r="H196" s="49"/>
      <c r="I196" s="53"/>
      <c r="J196" s="53"/>
      <c r="K196" s="53"/>
      <c r="L196" s="53"/>
      <c r="M196" s="53"/>
      <c r="N196" s="53"/>
      <c r="O196" s="53"/>
      <c r="P196" s="53"/>
      <c r="Q196" s="53"/>
      <c r="R196" s="53"/>
      <c r="S196" s="53"/>
      <c r="T196" s="53"/>
      <c r="U196" s="53"/>
      <c r="V196" s="54"/>
    </row>
    <row r="197" spans="2:22" x14ac:dyDescent="0.25">
      <c r="B197" s="633"/>
      <c r="C197" s="116" t="s">
        <v>136</v>
      </c>
      <c r="D197" s="116"/>
      <c r="E197" s="665"/>
      <c r="F197" s="224" t="s">
        <v>321</v>
      </c>
      <c r="G197" s="165">
        <f t="shared" si="85"/>
        <v>0</v>
      </c>
      <c r="H197" s="49"/>
      <c r="I197" s="53"/>
      <c r="J197" s="53"/>
      <c r="K197" s="53"/>
      <c r="L197" s="53"/>
      <c r="M197" s="53"/>
      <c r="N197" s="53"/>
      <c r="O197" s="53"/>
      <c r="P197" s="53"/>
      <c r="Q197" s="53"/>
      <c r="R197" s="53"/>
      <c r="S197" s="53"/>
      <c r="T197" s="53"/>
      <c r="U197" s="53"/>
      <c r="V197" s="54"/>
    </row>
    <row r="198" spans="2:22" x14ac:dyDescent="0.25">
      <c r="B198" s="633"/>
      <c r="C198" s="116" t="s">
        <v>137</v>
      </c>
      <c r="D198" s="116"/>
      <c r="E198" s="665"/>
      <c r="F198" s="478"/>
      <c r="G198" s="165">
        <f t="shared" si="85"/>
        <v>0</v>
      </c>
      <c r="H198" s="49"/>
      <c r="I198" s="53"/>
      <c r="J198" s="53"/>
      <c r="K198" s="53"/>
      <c r="L198" s="53"/>
      <c r="M198" s="53"/>
      <c r="N198" s="53"/>
      <c r="O198" s="53"/>
      <c r="P198" s="53"/>
      <c r="Q198" s="53"/>
      <c r="R198" s="53"/>
      <c r="S198" s="53"/>
      <c r="T198" s="53"/>
      <c r="U198" s="53"/>
      <c r="V198" s="54"/>
    </row>
    <row r="199" spans="2:22" x14ac:dyDescent="0.25">
      <c r="B199" s="633"/>
      <c r="C199" s="116" t="s">
        <v>384</v>
      </c>
      <c r="D199" s="116"/>
      <c r="E199" s="665"/>
      <c r="F199" s="224" t="s">
        <v>325</v>
      </c>
      <c r="G199" s="165">
        <f t="shared" si="85"/>
        <v>0</v>
      </c>
      <c r="H199" s="49"/>
      <c r="I199" s="53"/>
      <c r="J199" s="53"/>
      <c r="K199" s="53"/>
      <c r="L199" s="53"/>
      <c r="M199" s="53"/>
      <c r="N199" s="53"/>
      <c r="O199" s="53"/>
      <c r="P199" s="53"/>
      <c r="Q199" s="53"/>
      <c r="R199" s="53"/>
      <c r="S199" s="53"/>
      <c r="T199" s="53"/>
      <c r="U199" s="53"/>
      <c r="V199" s="54"/>
    </row>
    <row r="200" spans="2:22" x14ac:dyDescent="0.25">
      <c r="B200" s="634"/>
      <c r="C200" s="117" t="s">
        <v>35</v>
      </c>
      <c r="D200" s="117"/>
      <c r="E200" s="666"/>
      <c r="F200" s="224"/>
      <c r="G200" s="165">
        <f t="shared" si="85"/>
        <v>0</v>
      </c>
      <c r="H200" s="49"/>
      <c r="I200" s="53"/>
      <c r="J200" s="53"/>
      <c r="K200" s="53"/>
      <c r="L200" s="53"/>
      <c r="M200" s="53"/>
      <c r="N200" s="53"/>
      <c r="O200" s="53"/>
      <c r="P200" s="53"/>
      <c r="Q200" s="53"/>
      <c r="R200" s="53"/>
      <c r="S200" s="53"/>
      <c r="T200" s="53"/>
      <c r="U200" s="53"/>
      <c r="V200" s="54"/>
    </row>
    <row r="201" spans="2:22" ht="15.75" customHeight="1" x14ac:dyDescent="0.25">
      <c r="B201" s="611" t="s">
        <v>243</v>
      </c>
      <c r="C201" s="612"/>
      <c r="D201" s="239"/>
      <c r="E201" s="223" t="s">
        <v>201</v>
      </c>
      <c r="F201" s="224"/>
      <c r="G201" s="178">
        <f>SUM(G202:G204)</f>
        <v>126000.4377514636</v>
      </c>
      <c r="H201" s="179">
        <f t="shared" ref="H201:V201" si="86">SUM(H202:H204)</f>
        <v>0</v>
      </c>
      <c r="I201" s="179">
        <f t="shared" si="86"/>
        <v>0</v>
      </c>
      <c r="J201" s="179">
        <f t="shared" si="86"/>
        <v>0</v>
      </c>
      <c r="K201" s="179">
        <f t="shared" ref="K201:Q201" si="87">SUM(K202:K204)</f>
        <v>1076.593235765599</v>
      </c>
      <c r="L201" s="179">
        <f t="shared" si="87"/>
        <v>0</v>
      </c>
      <c r="M201" s="179">
        <f t="shared" si="87"/>
        <v>0</v>
      </c>
      <c r="N201" s="179">
        <f t="shared" si="87"/>
        <v>0</v>
      </c>
      <c r="O201" s="179">
        <f t="shared" si="87"/>
        <v>124923.844515698</v>
      </c>
      <c r="P201" s="179">
        <f t="shared" si="87"/>
        <v>0</v>
      </c>
      <c r="Q201" s="179">
        <f t="shared" si="87"/>
        <v>0</v>
      </c>
      <c r="R201" s="179">
        <f t="shared" ref="R201" si="88">SUM(R202:R204)</f>
        <v>0</v>
      </c>
      <c r="S201" s="179">
        <f t="shared" si="86"/>
        <v>0</v>
      </c>
      <c r="T201" s="179">
        <f t="shared" si="86"/>
        <v>0</v>
      </c>
      <c r="U201" s="179">
        <f t="shared" si="86"/>
        <v>0</v>
      </c>
      <c r="V201" s="180">
        <f t="shared" si="86"/>
        <v>0</v>
      </c>
    </row>
    <row r="202" spans="2:22" x14ac:dyDescent="0.25">
      <c r="B202" s="632" t="s">
        <v>15</v>
      </c>
      <c r="C202" s="118" t="s">
        <v>138</v>
      </c>
      <c r="D202" s="118"/>
      <c r="E202" s="664" t="s">
        <v>201</v>
      </c>
      <c r="F202" s="224" t="s">
        <v>315</v>
      </c>
      <c r="G202" s="165">
        <f>SUM(H202:V202)</f>
        <v>0</v>
      </c>
      <c r="H202" s="49"/>
      <c r="I202" s="53"/>
      <c r="J202" s="53"/>
      <c r="K202" s="53"/>
      <c r="L202" s="53"/>
      <c r="M202" s="53"/>
      <c r="N202" s="53"/>
      <c r="O202" s="53"/>
      <c r="P202" s="53"/>
      <c r="Q202" s="53"/>
      <c r="R202" s="53"/>
      <c r="S202" s="53"/>
      <c r="T202" s="53"/>
      <c r="U202" s="53"/>
      <c r="V202" s="54"/>
    </row>
    <row r="203" spans="2:22" x14ac:dyDescent="0.25">
      <c r="B203" s="633"/>
      <c r="C203" s="116" t="s">
        <v>380</v>
      </c>
      <c r="D203" s="116"/>
      <c r="E203" s="665"/>
      <c r="F203" s="224" t="s">
        <v>285</v>
      </c>
      <c r="G203" s="165">
        <f>SUM(H203:V203)</f>
        <v>0</v>
      </c>
      <c r="H203" s="49"/>
      <c r="I203" s="53"/>
      <c r="J203" s="53"/>
      <c r="K203" s="53"/>
      <c r="L203" s="53"/>
      <c r="M203" s="53"/>
      <c r="N203" s="53"/>
      <c r="O203" s="53"/>
      <c r="P203" s="53"/>
      <c r="Q203" s="53"/>
      <c r="R203" s="53"/>
      <c r="S203" s="53"/>
      <c r="T203" s="53"/>
      <c r="U203" s="53"/>
      <c r="V203" s="54"/>
    </row>
    <row r="204" spans="2:22" x14ac:dyDescent="0.25">
      <c r="B204" s="634"/>
      <c r="C204" s="145" t="s">
        <v>34</v>
      </c>
      <c r="D204" s="145"/>
      <c r="E204" s="666"/>
      <c r="F204" s="224"/>
      <c r="G204" s="165">
        <f>SUM(H204:V204)</f>
        <v>126000.4377514636</v>
      </c>
      <c r="H204" s="49">
        <v>0</v>
      </c>
      <c r="I204" s="53">
        <v>0</v>
      </c>
      <c r="J204" s="53">
        <v>0</v>
      </c>
      <c r="K204" s="53">
        <v>1076.593235765599</v>
      </c>
      <c r="L204" s="53">
        <v>0</v>
      </c>
      <c r="M204" s="53"/>
      <c r="N204" s="53">
        <v>0</v>
      </c>
      <c r="O204" s="53">
        <f>108198.844515698+16725</f>
        <v>124923.844515698</v>
      </c>
      <c r="P204" s="53">
        <v>0</v>
      </c>
      <c r="Q204" s="53">
        <v>0</v>
      </c>
      <c r="R204" s="53">
        <v>0</v>
      </c>
      <c r="S204" s="53">
        <v>0</v>
      </c>
      <c r="T204" s="53">
        <v>0</v>
      </c>
      <c r="U204" s="53"/>
      <c r="V204" s="54"/>
    </row>
    <row r="205" spans="2:22" ht="15.75" customHeight="1" x14ac:dyDescent="0.25">
      <c r="B205" s="663" t="s">
        <v>24</v>
      </c>
      <c r="C205" s="651"/>
      <c r="D205" s="235"/>
      <c r="E205" s="223"/>
      <c r="F205" s="224"/>
      <c r="G205" s="178">
        <f>SUM(G206:G208)</f>
        <v>0</v>
      </c>
      <c r="H205" s="179">
        <f t="shared" ref="H205:V205" si="89">SUM(H206:H208)</f>
        <v>0</v>
      </c>
      <c r="I205" s="179">
        <f t="shared" si="89"/>
        <v>0</v>
      </c>
      <c r="J205" s="179">
        <f t="shared" si="89"/>
        <v>0</v>
      </c>
      <c r="K205" s="179">
        <f t="shared" ref="K205:Q205" si="90">SUM(K206:K208)</f>
        <v>0</v>
      </c>
      <c r="L205" s="179">
        <f t="shared" si="90"/>
        <v>0</v>
      </c>
      <c r="M205" s="179">
        <f t="shared" si="90"/>
        <v>0</v>
      </c>
      <c r="N205" s="179">
        <f t="shared" si="90"/>
        <v>0</v>
      </c>
      <c r="O205" s="179">
        <f t="shared" si="90"/>
        <v>0</v>
      </c>
      <c r="P205" s="179">
        <f t="shared" si="90"/>
        <v>0</v>
      </c>
      <c r="Q205" s="179">
        <f t="shared" si="90"/>
        <v>0</v>
      </c>
      <c r="R205" s="179">
        <f t="shared" ref="R205" si="91">SUM(R206:R208)</f>
        <v>0</v>
      </c>
      <c r="S205" s="179">
        <f t="shared" si="89"/>
        <v>0</v>
      </c>
      <c r="T205" s="179">
        <f t="shared" si="89"/>
        <v>0</v>
      </c>
      <c r="U205" s="179">
        <f t="shared" si="89"/>
        <v>0</v>
      </c>
      <c r="V205" s="180">
        <f t="shared" si="89"/>
        <v>0</v>
      </c>
    </row>
    <row r="206" spans="2:22" ht="15.75" customHeight="1" x14ac:dyDescent="0.25">
      <c r="B206" s="635" t="s">
        <v>244</v>
      </c>
      <c r="C206" s="651"/>
      <c r="D206" s="235"/>
      <c r="E206" s="223" t="s">
        <v>202</v>
      </c>
      <c r="F206" s="224"/>
      <c r="G206" s="178">
        <f>SUM(H206:V206)</f>
        <v>0</v>
      </c>
      <c r="H206" s="49"/>
      <c r="I206" s="51"/>
      <c r="J206" s="51"/>
      <c r="K206" s="51"/>
      <c r="L206" s="51"/>
      <c r="M206" s="51"/>
      <c r="N206" s="51"/>
      <c r="O206" s="51"/>
      <c r="P206" s="51"/>
      <c r="Q206" s="51"/>
      <c r="R206" s="51"/>
      <c r="S206" s="51"/>
      <c r="T206" s="51"/>
      <c r="U206" s="51"/>
      <c r="V206" s="52"/>
    </row>
    <row r="207" spans="2:22" x14ac:dyDescent="0.25">
      <c r="B207" s="626" t="s">
        <v>225</v>
      </c>
      <c r="C207" s="627"/>
      <c r="D207" s="237"/>
      <c r="E207" s="223" t="s">
        <v>203</v>
      </c>
      <c r="F207" s="224"/>
      <c r="G207" s="178">
        <f>SUM(H207:V207)</f>
        <v>0</v>
      </c>
      <c r="H207" s="49"/>
      <c r="I207" s="51"/>
      <c r="J207" s="51"/>
      <c r="K207" s="51"/>
      <c r="L207" s="51"/>
      <c r="M207" s="51"/>
      <c r="N207" s="51"/>
      <c r="O207" s="51"/>
      <c r="P207" s="51"/>
      <c r="Q207" s="51"/>
      <c r="R207" s="51"/>
      <c r="S207" s="51"/>
      <c r="T207" s="51"/>
      <c r="U207" s="51"/>
      <c r="V207" s="52"/>
    </row>
    <row r="208" spans="2:22" ht="26.25" customHeight="1" x14ac:dyDescent="0.25">
      <c r="B208" s="661" t="s">
        <v>245</v>
      </c>
      <c r="C208" s="662"/>
      <c r="D208" s="238"/>
      <c r="E208" s="229" t="s">
        <v>204</v>
      </c>
      <c r="F208" s="224"/>
      <c r="G208" s="178">
        <f>SUM(H208:V208)</f>
        <v>0</v>
      </c>
      <c r="H208" s="49"/>
      <c r="I208" s="51"/>
      <c r="J208" s="51"/>
      <c r="K208" s="51"/>
      <c r="L208" s="51"/>
      <c r="M208" s="51"/>
      <c r="N208" s="51"/>
      <c r="O208" s="51"/>
      <c r="P208" s="51"/>
      <c r="Q208" s="51"/>
      <c r="R208" s="51"/>
      <c r="S208" s="51"/>
      <c r="T208" s="51"/>
      <c r="U208" s="51"/>
      <c r="V208" s="52"/>
    </row>
    <row r="209" spans="2:22" ht="15.75" customHeight="1" x14ac:dyDescent="0.25">
      <c r="B209" s="628" t="s">
        <v>25</v>
      </c>
      <c r="C209" s="629"/>
      <c r="D209" s="266"/>
      <c r="E209" s="274"/>
      <c r="F209" s="275"/>
      <c r="G209" s="185">
        <f>G210</f>
        <v>81000</v>
      </c>
      <c r="H209" s="186">
        <f t="shared" ref="H209:V209" si="92">H210</f>
        <v>406.33685168351337</v>
      </c>
      <c r="I209" s="186">
        <f t="shared" si="92"/>
        <v>2724.1914536144182</v>
      </c>
      <c r="J209" s="186">
        <f t="shared" si="92"/>
        <v>388.42397028047748</v>
      </c>
      <c r="K209" s="186">
        <f t="shared" si="92"/>
        <v>61387.773282400405</v>
      </c>
      <c r="L209" s="186">
        <f t="shared" si="92"/>
        <v>53.979229715361996</v>
      </c>
      <c r="M209" s="186">
        <f t="shared" si="92"/>
        <v>0</v>
      </c>
      <c r="N209" s="186">
        <f t="shared" si="92"/>
        <v>0.33809513079487247</v>
      </c>
      <c r="O209" s="186">
        <f t="shared" si="92"/>
        <v>8152.8991849808508</v>
      </c>
      <c r="P209" s="186">
        <f t="shared" si="92"/>
        <v>6410.5086152871354</v>
      </c>
      <c r="Q209" s="186">
        <f t="shared" si="92"/>
        <v>27.987945442299001</v>
      </c>
      <c r="R209" s="186">
        <f t="shared" si="92"/>
        <v>1323.0132328669483</v>
      </c>
      <c r="S209" s="186">
        <f t="shared" si="92"/>
        <v>0</v>
      </c>
      <c r="T209" s="186">
        <f t="shared" si="92"/>
        <v>124.54813859778551</v>
      </c>
      <c r="U209" s="186">
        <f t="shared" si="92"/>
        <v>0</v>
      </c>
      <c r="V209" s="187">
        <f t="shared" si="92"/>
        <v>0</v>
      </c>
    </row>
    <row r="210" spans="2:22" x14ac:dyDescent="0.25">
      <c r="B210" s="626" t="s">
        <v>246</v>
      </c>
      <c r="C210" s="627"/>
      <c r="D210" s="237"/>
      <c r="E210" s="223" t="s">
        <v>205</v>
      </c>
      <c r="F210" s="110"/>
      <c r="G210" s="178">
        <f t="shared" ref="G210:V210" si="93">G211+G220+G241+G242</f>
        <v>81000</v>
      </c>
      <c r="H210" s="179">
        <f t="shared" si="93"/>
        <v>406.33685168351337</v>
      </c>
      <c r="I210" s="179">
        <f t="shared" si="93"/>
        <v>2724.1914536144182</v>
      </c>
      <c r="J210" s="179">
        <f t="shared" si="93"/>
        <v>388.42397028047748</v>
      </c>
      <c r="K210" s="179">
        <f t="shared" si="93"/>
        <v>61387.773282400405</v>
      </c>
      <c r="L210" s="179">
        <f t="shared" si="93"/>
        <v>53.979229715361996</v>
      </c>
      <c r="M210" s="179">
        <f t="shared" si="93"/>
        <v>0</v>
      </c>
      <c r="N210" s="179">
        <f t="shared" si="93"/>
        <v>0.33809513079487247</v>
      </c>
      <c r="O210" s="179">
        <f t="shared" si="93"/>
        <v>8152.8991849808508</v>
      </c>
      <c r="P210" s="179">
        <f t="shared" si="93"/>
        <v>6410.5086152871354</v>
      </c>
      <c r="Q210" s="179">
        <f t="shared" si="93"/>
        <v>27.987945442299001</v>
      </c>
      <c r="R210" s="179">
        <f t="shared" ref="R210" si="94">R211+R220+R241+R242</f>
        <v>1323.0132328669483</v>
      </c>
      <c r="S210" s="179">
        <f t="shared" si="93"/>
        <v>0</v>
      </c>
      <c r="T210" s="179">
        <f t="shared" si="93"/>
        <v>124.54813859778551</v>
      </c>
      <c r="U210" s="179">
        <f t="shared" si="93"/>
        <v>0</v>
      </c>
      <c r="V210" s="180">
        <f t="shared" si="93"/>
        <v>0</v>
      </c>
    </row>
    <row r="211" spans="2:22" ht="26.25" x14ac:dyDescent="0.25">
      <c r="B211" s="151" t="s">
        <v>258</v>
      </c>
      <c r="C211" s="152" t="s">
        <v>26</v>
      </c>
      <c r="D211" s="152"/>
      <c r="E211" s="240"/>
      <c r="F211" s="209" t="s">
        <v>373</v>
      </c>
      <c r="G211" s="178">
        <f t="shared" ref="G211:V211" si="95">SUM(G212:G219)</f>
        <v>0</v>
      </c>
      <c r="H211" s="179">
        <f t="shared" si="95"/>
        <v>0</v>
      </c>
      <c r="I211" s="179">
        <f t="shared" si="95"/>
        <v>0</v>
      </c>
      <c r="J211" s="179">
        <f t="shared" si="95"/>
        <v>0</v>
      </c>
      <c r="K211" s="179">
        <f t="shared" si="95"/>
        <v>0</v>
      </c>
      <c r="L211" s="179">
        <f t="shared" si="95"/>
        <v>0</v>
      </c>
      <c r="M211" s="179">
        <f t="shared" si="95"/>
        <v>0</v>
      </c>
      <c r="N211" s="179">
        <f t="shared" si="95"/>
        <v>0</v>
      </c>
      <c r="O211" s="179">
        <f t="shared" si="95"/>
        <v>0</v>
      </c>
      <c r="P211" s="179">
        <f t="shared" si="95"/>
        <v>0</v>
      </c>
      <c r="Q211" s="179">
        <f t="shared" si="95"/>
        <v>0</v>
      </c>
      <c r="R211" s="179">
        <f t="shared" ref="R211" si="96">SUM(R212:R219)</f>
        <v>0</v>
      </c>
      <c r="S211" s="179">
        <f t="shared" si="95"/>
        <v>0</v>
      </c>
      <c r="T211" s="179">
        <f t="shared" si="95"/>
        <v>0</v>
      </c>
      <c r="U211" s="179">
        <f t="shared" si="95"/>
        <v>0</v>
      </c>
      <c r="V211" s="180">
        <f t="shared" si="95"/>
        <v>0</v>
      </c>
    </row>
    <row r="212" spans="2:22" x14ac:dyDescent="0.25">
      <c r="B212" s="154" t="s">
        <v>15</v>
      </c>
      <c r="C212" s="155" t="s">
        <v>379</v>
      </c>
      <c r="D212" s="241">
        <v>33353</v>
      </c>
      <c r="E212" s="242"/>
      <c r="F212" s="110"/>
      <c r="G212" s="165">
        <f t="shared" ref="G212:G219" si="97">SUM(H212:V212)</f>
        <v>0</v>
      </c>
      <c r="H212" s="49"/>
      <c r="I212" s="53"/>
      <c r="J212" s="53"/>
      <c r="K212" s="53"/>
      <c r="L212" s="53"/>
      <c r="M212" s="53"/>
      <c r="N212" s="53"/>
      <c r="O212" s="53"/>
      <c r="P212" s="53"/>
      <c r="Q212" s="53"/>
      <c r="R212" s="53"/>
      <c r="S212" s="53"/>
      <c r="T212" s="53"/>
      <c r="U212" s="53"/>
      <c r="V212" s="54"/>
    </row>
    <row r="213" spans="2:22" x14ac:dyDescent="0.25">
      <c r="B213" s="154"/>
      <c r="C213" s="155" t="s">
        <v>28</v>
      </c>
      <c r="D213" s="243" t="str">
        <f>IF('Hlavní činnost'!D213=0,"nevyplněna analytika.",'Hlavní činnost'!D213)</f>
        <v>nevyplněna analytika.</v>
      </c>
      <c r="E213" s="242"/>
      <c r="F213" s="110"/>
      <c r="G213" s="165">
        <f t="shared" si="97"/>
        <v>0</v>
      </c>
      <c r="H213" s="49"/>
      <c r="I213" s="53"/>
      <c r="J213" s="53"/>
      <c r="K213" s="53"/>
      <c r="L213" s="53"/>
      <c r="M213" s="53"/>
      <c r="N213" s="53"/>
      <c r="O213" s="53"/>
      <c r="P213" s="53"/>
      <c r="Q213" s="53"/>
      <c r="R213" s="53"/>
      <c r="S213" s="53"/>
      <c r="T213" s="53"/>
      <c r="U213" s="53"/>
      <c r="V213" s="54"/>
    </row>
    <row r="214" spans="2:22" ht="26.25" x14ac:dyDescent="0.25">
      <c r="B214" s="154"/>
      <c r="C214" s="155" t="s">
        <v>29</v>
      </c>
      <c r="D214" s="241">
        <v>13307</v>
      </c>
      <c r="E214" s="242"/>
      <c r="F214" s="110"/>
      <c r="G214" s="165">
        <f t="shared" si="97"/>
        <v>0</v>
      </c>
      <c r="H214" s="49"/>
      <c r="I214" s="53"/>
      <c r="J214" s="53"/>
      <c r="K214" s="53"/>
      <c r="L214" s="53"/>
      <c r="M214" s="53"/>
      <c r="N214" s="53"/>
      <c r="O214" s="53"/>
      <c r="P214" s="53"/>
      <c r="Q214" s="53"/>
      <c r="R214" s="53"/>
      <c r="S214" s="53"/>
      <c r="T214" s="53"/>
      <c r="U214" s="53"/>
      <c r="V214" s="54"/>
    </row>
    <row r="215" spans="2:22" x14ac:dyDescent="0.25">
      <c r="B215" s="154"/>
      <c r="C215" s="155" t="s">
        <v>30</v>
      </c>
      <c r="D215" s="243" t="str">
        <f>IF('Hlavní činnost'!D215=0,"nevyplněna analytika.",'Hlavní činnost'!D215)</f>
        <v>nevyplněna analytika.</v>
      </c>
      <c r="E215" s="242"/>
      <c r="F215" s="110"/>
      <c r="G215" s="165">
        <f t="shared" si="97"/>
        <v>0</v>
      </c>
      <c r="H215" s="49"/>
      <c r="I215" s="53"/>
      <c r="J215" s="53"/>
      <c r="K215" s="53"/>
      <c r="L215" s="53"/>
      <c r="M215" s="53"/>
      <c r="N215" s="53"/>
      <c r="O215" s="53"/>
      <c r="P215" s="53"/>
      <c r="Q215" s="53"/>
      <c r="R215" s="53"/>
      <c r="S215" s="53"/>
      <c r="T215" s="53"/>
      <c r="U215" s="53"/>
      <c r="V215" s="54"/>
    </row>
    <row r="216" spans="2:22" x14ac:dyDescent="0.25">
      <c r="B216" s="154"/>
      <c r="C216" s="155" t="s">
        <v>31</v>
      </c>
      <c r="D216" s="243" t="str">
        <f>IF('Hlavní činnost'!D216=0,"nevyplněna analytika.",'Hlavní činnost'!D216)</f>
        <v>nevyplněna analytika.</v>
      </c>
      <c r="E216" s="242"/>
      <c r="F216" s="110"/>
      <c r="G216" s="165">
        <f t="shared" si="97"/>
        <v>0</v>
      </c>
      <c r="H216" s="49"/>
      <c r="I216" s="53"/>
      <c r="J216" s="53"/>
      <c r="K216" s="53"/>
      <c r="L216" s="53"/>
      <c r="M216" s="53"/>
      <c r="N216" s="53"/>
      <c r="O216" s="53"/>
      <c r="P216" s="53"/>
      <c r="Q216" s="53"/>
      <c r="R216" s="53"/>
      <c r="S216" s="53"/>
      <c r="T216" s="53"/>
      <c r="U216" s="53"/>
      <c r="V216" s="54"/>
    </row>
    <row r="217" spans="2:22" x14ac:dyDescent="0.25">
      <c r="B217" s="154"/>
      <c r="C217" s="155" t="s">
        <v>32</v>
      </c>
      <c r="D217" s="243" t="str">
        <f>IF('Hlavní činnost'!D217=0,"nevyplněna analytika.",'Hlavní činnost'!D217)</f>
        <v>nevyplněna analytika.</v>
      </c>
      <c r="E217" s="242"/>
      <c r="F217" s="110"/>
      <c r="G217" s="165">
        <f t="shared" si="97"/>
        <v>0</v>
      </c>
      <c r="H217" s="49"/>
      <c r="I217" s="53"/>
      <c r="J217" s="53"/>
      <c r="K217" s="53"/>
      <c r="L217" s="53"/>
      <c r="M217" s="53"/>
      <c r="N217" s="53"/>
      <c r="O217" s="53"/>
      <c r="P217" s="53"/>
      <c r="Q217" s="53"/>
      <c r="R217" s="53"/>
      <c r="S217" s="53"/>
      <c r="T217" s="53"/>
      <c r="U217" s="53"/>
      <c r="V217" s="54"/>
    </row>
    <row r="218" spans="2:22" x14ac:dyDescent="0.25">
      <c r="B218" s="154"/>
      <c r="C218" s="130" t="s">
        <v>33</v>
      </c>
      <c r="D218" s="243" t="str">
        <f>IF('Hlavní činnost'!D218=0,"nevyplněna analytika.",'Hlavní činnost'!D218)</f>
        <v>nevyplněna analytika.</v>
      </c>
      <c r="E218" s="244"/>
      <c r="F218" s="110"/>
      <c r="G218" s="165">
        <f t="shared" si="97"/>
        <v>0</v>
      </c>
      <c r="H218" s="49"/>
      <c r="I218" s="53"/>
      <c r="J218" s="53"/>
      <c r="K218" s="53"/>
      <c r="L218" s="53"/>
      <c r="M218" s="53"/>
      <c r="N218" s="53"/>
      <c r="O218" s="53"/>
      <c r="P218" s="53"/>
      <c r="Q218" s="53"/>
      <c r="R218" s="53"/>
      <c r="S218" s="53"/>
      <c r="T218" s="53"/>
      <c r="U218" s="53"/>
      <c r="V218" s="54"/>
    </row>
    <row r="219" spans="2:22" x14ac:dyDescent="0.25">
      <c r="B219" s="154"/>
      <c r="C219" s="245" t="s">
        <v>34</v>
      </c>
      <c r="D219" s="243" t="str">
        <f>IF('Hlavní činnost'!D219=0,"nevyplněna analytika.",'Hlavní činnost'!D219)</f>
        <v>nevyplněna analytika.</v>
      </c>
      <c r="E219" s="246"/>
      <c r="F219" s="110"/>
      <c r="G219" s="165">
        <f t="shared" si="97"/>
        <v>0</v>
      </c>
      <c r="H219" s="49"/>
      <c r="I219" s="53"/>
      <c r="J219" s="53"/>
      <c r="K219" s="53"/>
      <c r="L219" s="53"/>
      <c r="M219" s="53"/>
      <c r="N219" s="53"/>
      <c r="O219" s="53"/>
      <c r="P219" s="53"/>
      <c r="Q219" s="53"/>
      <c r="R219" s="53"/>
      <c r="S219" s="53"/>
      <c r="T219" s="53"/>
      <c r="U219" s="53"/>
      <c r="V219" s="54"/>
    </row>
    <row r="220" spans="2:22" x14ac:dyDescent="0.25">
      <c r="B220" s="151" t="s">
        <v>259</v>
      </c>
      <c r="C220" s="158" t="s">
        <v>247</v>
      </c>
      <c r="D220" s="247"/>
      <c r="E220" s="248"/>
      <c r="F220" s="110" t="s">
        <v>374</v>
      </c>
      <c r="G220" s="178">
        <f t="shared" ref="G220:V220" si="98">SUM(G221:G240)</f>
        <v>0</v>
      </c>
      <c r="H220" s="179">
        <f>SUM(H221:H240)</f>
        <v>0</v>
      </c>
      <c r="I220" s="179">
        <f t="shared" si="98"/>
        <v>0</v>
      </c>
      <c r="J220" s="179">
        <f t="shared" si="98"/>
        <v>0</v>
      </c>
      <c r="K220" s="179">
        <f t="shared" si="98"/>
        <v>0</v>
      </c>
      <c r="L220" s="179">
        <f t="shared" si="98"/>
        <v>0</v>
      </c>
      <c r="M220" s="179">
        <f t="shared" si="98"/>
        <v>0</v>
      </c>
      <c r="N220" s="179">
        <f t="shared" si="98"/>
        <v>0</v>
      </c>
      <c r="O220" s="179">
        <f t="shared" si="98"/>
        <v>0</v>
      </c>
      <c r="P220" s="179">
        <f t="shared" si="98"/>
        <v>0</v>
      </c>
      <c r="Q220" s="179">
        <f t="shared" si="98"/>
        <v>0</v>
      </c>
      <c r="R220" s="179">
        <f t="shared" ref="R220" si="99">SUM(R221:R240)</f>
        <v>0</v>
      </c>
      <c r="S220" s="179">
        <f t="shared" si="98"/>
        <v>0</v>
      </c>
      <c r="T220" s="179">
        <f t="shared" si="98"/>
        <v>0</v>
      </c>
      <c r="U220" s="179">
        <f t="shared" si="98"/>
        <v>0</v>
      </c>
      <c r="V220" s="180">
        <f t="shared" si="98"/>
        <v>0</v>
      </c>
    </row>
    <row r="221" spans="2:22" x14ac:dyDescent="0.25">
      <c r="B221" s="154" t="s">
        <v>15</v>
      </c>
      <c r="C221" s="155" t="s">
        <v>360</v>
      </c>
      <c r="D221" s="147" t="s">
        <v>348</v>
      </c>
      <c r="E221" s="242"/>
      <c r="F221" s="110"/>
      <c r="G221" s="165">
        <f t="shared" ref="G221:G242" si="100">SUM(H221:V221)</f>
        <v>0</v>
      </c>
      <c r="H221" s="49"/>
      <c r="I221" s="53"/>
      <c r="J221" s="53"/>
      <c r="K221" s="53"/>
      <c r="L221" s="53"/>
      <c r="M221" s="53"/>
      <c r="N221" s="53"/>
      <c r="O221" s="53"/>
      <c r="P221" s="53"/>
      <c r="Q221" s="53"/>
      <c r="R221" s="53"/>
      <c r="S221" s="53"/>
      <c r="T221" s="53"/>
      <c r="U221" s="53"/>
      <c r="V221" s="54"/>
    </row>
    <row r="222" spans="2:22" x14ac:dyDescent="0.25">
      <c r="B222" s="154"/>
      <c r="C222" s="155" t="s">
        <v>361</v>
      </c>
      <c r="D222" s="147" t="s">
        <v>349</v>
      </c>
      <c r="E222" s="242"/>
      <c r="F222" s="110"/>
      <c r="G222" s="165">
        <f t="shared" si="100"/>
        <v>0</v>
      </c>
      <c r="H222" s="49"/>
      <c r="I222" s="53"/>
      <c r="J222" s="53"/>
      <c r="K222" s="53"/>
      <c r="L222" s="53"/>
      <c r="M222" s="53"/>
      <c r="N222" s="53"/>
      <c r="O222" s="53"/>
      <c r="P222" s="53"/>
      <c r="Q222" s="53"/>
      <c r="R222" s="53"/>
      <c r="S222" s="53"/>
      <c r="T222" s="53"/>
      <c r="U222" s="53"/>
      <c r="V222" s="54"/>
    </row>
    <row r="223" spans="2:22" x14ac:dyDescent="0.25">
      <c r="B223" s="154"/>
      <c r="C223" s="155" t="s">
        <v>362</v>
      </c>
      <c r="D223" s="147" t="s">
        <v>350</v>
      </c>
      <c r="E223" s="242"/>
      <c r="F223" s="110"/>
      <c r="G223" s="165">
        <f t="shared" si="100"/>
        <v>0</v>
      </c>
      <c r="H223" s="49"/>
      <c r="I223" s="53"/>
      <c r="J223" s="53"/>
      <c r="K223" s="53"/>
      <c r="L223" s="53"/>
      <c r="M223" s="53"/>
      <c r="N223" s="53"/>
      <c r="O223" s="53"/>
      <c r="P223" s="53"/>
      <c r="Q223" s="53"/>
      <c r="R223" s="53"/>
      <c r="S223" s="53"/>
      <c r="T223" s="53"/>
      <c r="U223" s="53"/>
      <c r="V223" s="54"/>
    </row>
    <row r="224" spans="2:22" x14ac:dyDescent="0.25">
      <c r="B224" s="154"/>
      <c r="C224" s="155" t="s">
        <v>363</v>
      </c>
      <c r="D224" s="147" t="s">
        <v>351</v>
      </c>
      <c r="E224" s="242"/>
      <c r="F224" s="110"/>
      <c r="G224" s="165">
        <f t="shared" si="100"/>
        <v>0</v>
      </c>
      <c r="H224" s="49"/>
      <c r="I224" s="53"/>
      <c r="J224" s="53"/>
      <c r="K224" s="53"/>
      <c r="L224" s="53"/>
      <c r="M224" s="53"/>
      <c r="N224" s="53"/>
      <c r="O224" s="53"/>
      <c r="P224" s="53"/>
      <c r="Q224" s="53"/>
      <c r="R224" s="53"/>
      <c r="S224" s="53"/>
      <c r="T224" s="53"/>
      <c r="U224" s="53"/>
      <c r="V224" s="54"/>
    </row>
    <row r="225" spans="2:22" x14ac:dyDescent="0.25">
      <c r="B225" s="154"/>
      <c r="C225" s="155" t="s">
        <v>364</v>
      </c>
      <c r="D225" s="147" t="s">
        <v>352</v>
      </c>
      <c r="E225" s="242"/>
      <c r="F225" s="110"/>
      <c r="G225" s="165">
        <f t="shared" si="100"/>
        <v>0</v>
      </c>
      <c r="H225" s="49"/>
      <c r="I225" s="53"/>
      <c r="J225" s="53"/>
      <c r="K225" s="53"/>
      <c r="L225" s="53"/>
      <c r="M225" s="53"/>
      <c r="N225" s="53"/>
      <c r="O225" s="53"/>
      <c r="P225" s="53"/>
      <c r="Q225" s="53"/>
      <c r="R225" s="53"/>
      <c r="S225" s="53"/>
      <c r="T225" s="53"/>
      <c r="U225" s="53"/>
      <c r="V225" s="54"/>
    </row>
    <row r="226" spans="2:22" x14ac:dyDescent="0.25">
      <c r="B226" s="154"/>
      <c r="C226" s="155" t="s">
        <v>365</v>
      </c>
      <c r="D226" s="147" t="s">
        <v>353</v>
      </c>
      <c r="E226" s="242"/>
      <c r="F226" s="110"/>
      <c r="G226" s="165">
        <f t="shared" si="100"/>
        <v>0</v>
      </c>
      <c r="H226" s="49"/>
      <c r="I226" s="53"/>
      <c r="J226" s="53"/>
      <c r="K226" s="53"/>
      <c r="L226" s="53"/>
      <c r="M226" s="53"/>
      <c r="N226" s="53"/>
      <c r="O226" s="53"/>
      <c r="P226" s="53"/>
      <c r="Q226" s="53"/>
      <c r="R226" s="53"/>
      <c r="S226" s="53"/>
      <c r="T226" s="53"/>
      <c r="U226" s="53"/>
      <c r="V226" s="54"/>
    </row>
    <row r="227" spans="2:22" x14ac:dyDescent="0.25">
      <c r="B227" s="154"/>
      <c r="C227" s="155" t="s">
        <v>366</v>
      </c>
      <c r="D227" s="147" t="s">
        <v>354</v>
      </c>
      <c r="E227" s="242"/>
      <c r="F227" s="110"/>
      <c r="G227" s="165">
        <f t="shared" si="100"/>
        <v>0</v>
      </c>
      <c r="H227" s="49"/>
      <c r="I227" s="53"/>
      <c r="J227" s="53"/>
      <c r="K227" s="53"/>
      <c r="L227" s="53"/>
      <c r="M227" s="53"/>
      <c r="N227" s="53"/>
      <c r="O227" s="53"/>
      <c r="P227" s="53"/>
      <c r="Q227" s="53"/>
      <c r="R227" s="53"/>
      <c r="S227" s="53"/>
      <c r="T227" s="53"/>
      <c r="U227" s="53"/>
      <c r="V227" s="54"/>
    </row>
    <row r="228" spans="2:22" ht="26.25" x14ac:dyDescent="0.25">
      <c r="B228" s="154"/>
      <c r="C228" s="155" t="s">
        <v>367</v>
      </c>
      <c r="D228" s="147" t="s">
        <v>355</v>
      </c>
      <c r="E228" s="242"/>
      <c r="F228" s="110"/>
      <c r="G228" s="165">
        <f t="shared" si="100"/>
        <v>0</v>
      </c>
      <c r="H228" s="49"/>
      <c r="I228" s="53"/>
      <c r="J228" s="53"/>
      <c r="K228" s="53"/>
      <c r="L228" s="53"/>
      <c r="M228" s="53"/>
      <c r="N228" s="53"/>
      <c r="O228" s="53"/>
      <c r="P228" s="53"/>
      <c r="Q228" s="53"/>
      <c r="R228" s="53"/>
      <c r="S228" s="53"/>
      <c r="T228" s="53"/>
      <c r="U228" s="53"/>
      <c r="V228" s="54"/>
    </row>
    <row r="229" spans="2:22" ht="26.25" x14ac:dyDescent="0.25">
      <c r="B229" s="154"/>
      <c r="C229" s="155" t="s">
        <v>368</v>
      </c>
      <c r="D229" s="147" t="s">
        <v>356</v>
      </c>
      <c r="E229" s="242"/>
      <c r="F229" s="110"/>
      <c r="G229" s="165">
        <f t="shared" si="100"/>
        <v>0</v>
      </c>
      <c r="H229" s="49"/>
      <c r="I229" s="53"/>
      <c r="J229" s="53"/>
      <c r="K229" s="53"/>
      <c r="L229" s="53"/>
      <c r="M229" s="53"/>
      <c r="N229" s="53"/>
      <c r="O229" s="53"/>
      <c r="P229" s="53"/>
      <c r="Q229" s="53"/>
      <c r="R229" s="53"/>
      <c r="S229" s="53"/>
      <c r="T229" s="53"/>
      <c r="U229" s="53"/>
      <c r="V229" s="54"/>
    </row>
    <row r="230" spans="2:22" x14ac:dyDescent="0.25">
      <c r="B230" s="154"/>
      <c r="C230" s="155" t="s">
        <v>369</v>
      </c>
      <c r="D230" s="147" t="s">
        <v>357</v>
      </c>
      <c r="E230" s="242"/>
      <c r="F230" s="110"/>
      <c r="G230" s="165">
        <f t="shared" si="100"/>
        <v>0</v>
      </c>
      <c r="H230" s="49"/>
      <c r="I230" s="53"/>
      <c r="J230" s="53"/>
      <c r="K230" s="53"/>
      <c r="L230" s="53"/>
      <c r="M230" s="53"/>
      <c r="N230" s="53"/>
      <c r="O230" s="53"/>
      <c r="P230" s="53"/>
      <c r="Q230" s="53"/>
      <c r="R230" s="53"/>
      <c r="S230" s="53"/>
      <c r="T230" s="53"/>
      <c r="U230" s="53"/>
      <c r="V230" s="54"/>
    </row>
    <row r="231" spans="2:22" x14ac:dyDescent="0.25">
      <c r="B231" s="154"/>
      <c r="C231" s="155" t="s">
        <v>370</v>
      </c>
      <c r="D231" s="147" t="s">
        <v>358</v>
      </c>
      <c r="E231" s="242"/>
      <c r="F231" s="110"/>
      <c r="G231" s="165">
        <f t="shared" si="100"/>
        <v>0</v>
      </c>
      <c r="H231" s="49"/>
      <c r="I231" s="53"/>
      <c r="J231" s="53"/>
      <c r="K231" s="53"/>
      <c r="L231" s="53"/>
      <c r="M231" s="53"/>
      <c r="N231" s="53"/>
      <c r="O231" s="53"/>
      <c r="P231" s="53"/>
      <c r="Q231" s="53"/>
      <c r="R231" s="53"/>
      <c r="S231" s="53"/>
      <c r="T231" s="53"/>
      <c r="U231" s="53"/>
      <c r="V231" s="54"/>
    </row>
    <row r="232" spans="2:22" x14ac:dyDescent="0.25">
      <c r="B232" s="154"/>
      <c r="C232" s="155" t="s">
        <v>410</v>
      </c>
      <c r="D232" s="147" t="s">
        <v>407</v>
      </c>
      <c r="E232" s="242"/>
      <c r="F232" s="110"/>
      <c r="G232" s="165">
        <f t="shared" ref="G232" si="101">SUM(H232:V232)</f>
        <v>0</v>
      </c>
      <c r="H232" s="49"/>
      <c r="I232" s="53"/>
      <c r="J232" s="53"/>
      <c r="K232" s="53"/>
      <c r="L232" s="53"/>
      <c r="M232" s="53"/>
      <c r="N232" s="53"/>
      <c r="O232" s="53"/>
      <c r="P232" s="53"/>
      <c r="Q232" s="53"/>
      <c r="R232" s="53"/>
      <c r="S232" s="53"/>
      <c r="T232" s="53"/>
      <c r="U232" s="53"/>
      <c r="V232" s="54"/>
    </row>
    <row r="233" spans="2:22" x14ac:dyDescent="0.25">
      <c r="B233" s="154"/>
      <c r="C233" s="474" t="s">
        <v>411</v>
      </c>
      <c r="D233" s="147" t="s">
        <v>408</v>
      </c>
      <c r="E233" s="242"/>
      <c r="F233" s="110"/>
      <c r="G233" s="165">
        <f>SUM(H233:V233)</f>
        <v>0</v>
      </c>
      <c r="H233" s="49"/>
      <c r="I233" s="53"/>
      <c r="J233" s="53"/>
      <c r="K233" s="53"/>
      <c r="L233" s="53"/>
      <c r="M233" s="53"/>
      <c r="N233" s="53"/>
      <c r="O233" s="53"/>
      <c r="P233" s="53"/>
      <c r="Q233" s="53"/>
      <c r="R233" s="53"/>
      <c r="S233" s="53"/>
      <c r="T233" s="53"/>
      <c r="U233" s="53"/>
      <c r="V233" s="54"/>
    </row>
    <row r="234" spans="2:22" x14ac:dyDescent="0.25">
      <c r="B234" s="154"/>
      <c r="C234" s="474" t="s">
        <v>864</v>
      </c>
      <c r="D234" s="147" t="s">
        <v>865</v>
      </c>
      <c r="E234" s="242"/>
      <c r="F234" s="110"/>
      <c r="G234" s="249">
        <f t="shared" si="100"/>
        <v>0</v>
      </c>
      <c r="H234" s="49"/>
      <c r="I234" s="53"/>
      <c r="J234" s="53"/>
      <c r="K234" s="53"/>
      <c r="L234" s="53"/>
      <c r="M234" s="53"/>
      <c r="N234" s="53"/>
      <c r="O234" s="53"/>
      <c r="P234" s="53"/>
      <c r="Q234" s="53"/>
      <c r="R234" s="53"/>
      <c r="S234" s="53"/>
      <c r="T234" s="53"/>
      <c r="U234" s="53"/>
      <c r="V234" s="54"/>
    </row>
    <row r="235" spans="2:22" x14ac:dyDescent="0.25">
      <c r="B235" s="154"/>
      <c r="C235" s="474" t="s">
        <v>866</v>
      </c>
      <c r="D235" s="147" t="s">
        <v>867</v>
      </c>
      <c r="E235" s="242"/>
      <c r="F235" s="110"/>
      <c r="G235" s="165">
        <f t="shared" si="100"/>
        <v>0</v>
      </c>
      <c r="H235" s="49"/>
      <c r="I235" s="53"/>
      <c r="J235" s="53"/>
      <c r="K235" s="53"/>
      <c r="L235" s="53"/>
      <c r="M235" s="53"/>
      <c r="N235" s="53"/>
      <c r="O235" s="53"/>
      <c r="P235" s="53"/>
      <c r="Q235" s="53"/>
      <c r="R235" s="53"/>
      <c r="S235" s="53"/>
      <c r="T235" s="53"/>
      <c r="U235" s="53"/>
      <c r="V235" s="54"/>
    </row>
    <row r="236" spans="2:22" x14ac:dyDescent="0.25">
      <c r="B236" s="154"/>
      <c r="C236" s="69"/>
      <c r="D236" s="68"/>
      <c r="E236" s="242"/>
      <c r="F236" s="110"/>
      <c r="G236" s="165">
        <f t="shared" si="100"/>
        <v>0</v>
      </c>
      <c r="H236" s="49"/>
      <c r="I236" s="53"/>
      <c r="J236" s="53"/>
      <c r="K236" s="53"/>
      <c r="L236" s="53"/>
      <c r="M236" s="53"/>
      <c r="N236" s="53"/>
      <c r="O236" s="53"/>
      <c r="P236" s="53"/>
      <c r="Q236" s="53"/>
      <c r="R236" s="53"/>
      <c r="S236" s="53"/>
      <c r="T236" s="53"/>
      <c r="U236" s="53"/>
      <c r="V236" s="54"/>
    </row>
    <row r="237" spans="2:22" x14ac:dyDescent="0.25">
      <c r="B237" s="154"/>
      <c r="C237" s="160" t="s">
        <v>371</v>
      </c>
      <c r="D237" s="176" t="s">
        <v>359</v>
      </c>
      <c r="E237" s="242"/>
      <c r="F237" s="110"/>
      <c r="G237" s="165">
        <f t="shared" si="100"/>
        <v>0</v>
      </c>
      <c r="H237" s="49"/>
      <c r="I237" s="53"/>
      <c r="J237" s="53"/>
      <c r="K237" s="53"/>
      <c r="L237" s="53"/>
      <c r="M237" s="53"/>
      <c r="N237" s="53"/>
      <c r="O237" s="53"/>
      <c r="P237" s="53"/>
      <c r="Q237" s="53"/>
      <c r="R237" s="53"/>
      <c r="S237" s="53"/>
      <c r="T237" s="53"/>
      <c r="U237" s="53"/>
      <c r="V237" s="54"/>
    </row>
    <row r="238" spans="2:22" x14ac:dyDescent="0.25">
      <c r="B238" s="154"/>
      <c r="C238" s="473" t="s">
        <v>364</v>
      </c>
      <c r="D238" s="156" t="s">
        <v>409</v>
      </c>
      <c r="E238" s="242"/>
      <c r="F238" s="110"/>
      <c r="G238" s="165">
        <f t="shared" si="100"/>
        <v>0</v>
      </c>
      <c r="H238" s="49"/>
      <c r="I238" s="53"/>
      <c r="J238" s="53"/>
      <c r="K238" s="53"/>
      <c r="L238" s="53"/>
      <c r="M238" s="53"/>
      <c r="N238" s="53"/>
      <c r="O238" s="53"/>
      <c r="P238" s="53"/>
      <c r="Q238" s="53"/>
      <c r="R238" s="53"/>
      <c r="S238" s="53"/>
      <c r="T238" s="53"/>
      <c r="U238" s="53"/>
      <c r="V238" s="54"/>
    </row>
    <row r="239" spans="2:22" ht="26.25" x14ac:dyDescent="0.25">
      <c r="B239" s="154"/>
      <c r="C239" s="155" t="s">
        <v>894</v>
      </c>
      <c r="D239" s="243" t="str">
        <f>IF('Hlavní činnost'!D239=0,"nevyplněna analytika.",'Hlavní činnost'!D239)</f>
        <v>nevyplněna analytika.</v>
      </c>
      <c r="E239" s="242"/>
      <c r="F239" s="110"/>
      <c r="G239" s="165">
        <f t="shared" si="100"/>
        <v>0</v>
      </c>
      <c r="H239" s="49"/>
      <c r="I239" s="49"/>
      <c r="J239" s="49"/>
      <c r="K239" s="49"/>
      <c r="L239" s="49"/>
      <c r="M239" s="49"/>
      <c r="N239" s="49"/>
      <c r="O239" s="49"/>
      <c r="P239" s="49"/>
      <c r="Q239" s="49"/>
      <c r="R239" s="49"/>
      <c r="S239" s="49"/>
      <c r="T239" s="49"/>
      <c r="U239" s="53"/>
      <c r="V239" s="54"/>
    </row>
    <row r="240" spans="2:22" x14ac:dyDescent="0.25">
      <c r="B240" s="159"/>
      <c r="C240" s="245" t="s">
        <v>35</v>
      </c>
      <c r="D240" s="245"/>
      <c r="E240" s="246"/>
      <c r="F240" s="110"/>
      <c r="G240" s="165">
        <f t="shared" si="100"/>
        <v>0</v>
      </c>
      <c r="H240" s="49"/>
      <c r="I240" s="53"/>
      <c r="J240" s="53"/>
      <c r="K240" s="53"/>
      <c r="L240" s="53"/>
      <c r="M240" s="53"/>
      <c r="N240" s="53"/>
      <c r="O240" s="53"/>
      <c r="P240" s="53"/>
      <c r="Q240" s="53"/>
      <c r="R240" s="53"/>
      <c r="S240" s="53"/>
      <c r="T240" s="53"/>
      <c r="U240" s="53"/>
      <c r="V240" s="54"/>
    </row>
    <row r="241" spans="2:104" x14ac:dyDescent="0.25">
      <c r="B241" s="159" t="s">
        <v>260</v>
      </c>
      <c r="C241" s="158" t="s">
        <v>36</v>
      </c>
      <c r="D241" s="158"/>
      <c r="E241" s="248"/>
      <c r="F241" s="110" t="s">
        <v>375</v>
      </c>
      <c r="G241" s="178">
        <f t="shared" si="100"/>
        <v>0</v>
      </c>
      <c r="H241" s="49"/>
      <c r="I241" s="51"/>
      <c r="J241" s="51"/>
      <c r="K241" s="51"/>
      <c r="L241" s="51"/>
      <c r="M241" s="51"/>
      <c r="N241" s="51"/>
      <c r="O241" s="51"/>
      <c r="P241" s="51"/>
      <c r="Q241" s="51"/>
      <c r="R241" s="51"/>
      <c r="S241" s="51"/>
      <c r="T241" s="51"/>
      <c r="U241" s="51"/>
      <c r="V241" s="52"/>
    </row>
    <row r="242" spans="2:104" ht="16.5" customHeight="1" x14ac:dyDescent="0.25">
      <c r="B242" s="159" t="s">
        <v>261</v>
      </c>
      <c r="C242" s="250" t="s">
        <v>37</v>
      </c>
      <c r="D242" s="158"/>
      <c r="E242" s="248"/>
      <c r="F242" s="110" t="s">
        <v>376</v>
      </c>
      <c r="G242" s="178">
        <f t="shared" si="100"/>
        <v>81000</v>
      </c>
      <c r="H242" s="49">
        <v>406.33685168351337</v>
      </c>
      <c r="I242" s="51">
        <v>2724.1914536144182</v>
      </c>
      <c r="J242" s="51">
        <v>388.42397028047748</v>
      </c>
      <c r="K242" s="51">
        <v>61387.773282400405</v>
      </c>
      <c r="L242" s="51">
        <v>53.979229715361996</v>
      </c>
      <c r="M242" s="51">
        <v>0</v>
      </c>
      <c r="N242" s="51">
        <v>0.33809513079487247</v>
      </c>
      <c r="O242" s="51">
        <v>8152.8991849808508</v>
      </c>
      <c r="P242" s="51">
        <v>6410.5086152871354</v>
      </c>
      <c r="Q242" s="51">
        <v>27.987945442299001</v>
      </c>
      <c r="R242" s="51">
        <v>1323.0132328669483</v>
      </c>
      <c r="S242" s="51">
        <v>0</v>
      </c>
      <c r="T242" s="51">
        <v>124.54813859778551</v>
      </c>
      <c r="U242" s="51"/>
      <c r="V242" s="52"/>
    </row>
    <row r="243" spans="2:104" ht="16.5" customHeight="1" x14ac:dyDescent="0.25">
      <c r="B243" s="628" t="s">
        <v>38</v>
      </c>
      <c r="C243" s="660"/>
      <c r="D243" s="266"/>
      <c r="E243" s="267"/>
      <c r="F243" s="184"/>
      <c r="G243" s="185">
        <f t="shared" ref="G243:V243" si="102">G156-G9+G152</f>
        <v>2010999.9753889353</v>
      </c>
      <c r="H243" s="186">
        <f>H156-H9+H152</f>
        <v>153204.70069778874</v>
      </c>
      <c r="I243" s="186">
        <f t="shared" si="102"/>
        <v>47228.615730603808</v>
      </c>
      <c r="J243" s="186">
        <f t="shared" si="102"/>
        <v>127010.86300502112</v>
      </c>
      <c r="K243" s="186">
        <f t="shared" ref="K243:Q243" si="103">K156-K9+K152</f>
        <v>759321.0537582133</v>
      </c>
      <c r="L243" s="186">
        <f t="shared" si="103"/>
        <v>41252.072439673633</v>
      </c>
      <c r="M243" s="186">
        <f t="shared" si="103"/>
        <v>0</v>
      </c>
      <c r="N243" s="186">
        <f t="shared" si="103"/>
        <v>0.33809513079487247</v>
      </c>
      <c r="O243" s="186">
        <f t="shared" si="103"/>
        <v>127362.95921562094</v>
      </c>
      <c r="P243" s="186">
        <f t="shared" si="103"/>
        <v>25971.564037425211</v>
      </c>
      <c r="Q243" s="186">
        <f t="shared" si="103"/>
        <v>3003.2010493328526</v>
      </c>
      <c r="R243" s="186">
        <f t="shared" ref="R243" si="104">R156-R9+R152</f>
        <v>661158.03444376716</v>
      </c>
      <c r="S243" s="186">
        <f t="shared" si="102"/>
        <v>34736.425362500959</v>
      </c>
      <c r="T243" s="186">
        <f t="shared" si="102"/>
        <v>30750.147553856877</v>
      </c>
      <c r="U243" s="186">
        <f t="shared" si="102"/>
        <v>0</v>
      </c>
      <c r="V243" s="187">
        <f t="shared" si="102"/>
        <v>0</v>
      </c>
    </row>
    <row r="244" spans="2:104" ht="30.75" customHeight="1" x14ac:dyDescent="0.25">
      <c r="B244" s="658" t="s">
        <v>39</v>
      </c>
      <c r="C244" s="659"/>
      <c r="D244" s="268"/>
      <c r="E244" s="269"/>
      <c r="F244" s="270"/>
      <c r="G244" s="271">
        <f t="shared" ref="G244:V244" si="105">G156-G9</f>
        <v>2010999.9753889353</v>
      </c>
      <c r="H244" s="272">
        <f t="shared" si="105"/>
        <v>153204.70069778874</v>
      </c>
      <c r="I244" s="272">
        <f t="shared" si="105"/>
        <v>47228.615730603808</v>
      </c>
      <c r="J244" s="272">
        <f t="shared" si="105"/>
        <v>127010.86300502112</v>
      </c>
      <c r="K244" s="272">
        <f t="shared" ref="K244:Q244" si="106">K156-K9</f>
        <v>759321.0537582133</v>
      </c>
      <c r="L244" s="272">
        <f t="shared" si="106"/>
        <v>41252.072439673633</v>
      </c>
      <c r="M244" s="272">
        <f t="shared" si="106"/>
        <v>0</v>
      </c>
      <c r="N244" s="272">
        <f t="shared" si="106"/>
        <v>0.33809513079487247</v>
      </c>
      <c r="O244" s="272">
        <f t="shared" si="106"/>
        <v>127362.95921562094</v>
      </c>
      <c r="P244" s="272">
        <f t="shared" si="106"/>
        <v>25971.564037425211</v>
      </c>
      <c r="Q244" s="272">
        <f t="shared" si="106"/>
        <v>3003.2010493328526</v>
      </c>
      <c r="R244" s="272">
        <f t="shared" ref="R244" si="107">R156-R9</f>
        <v>661158.03444376716</v>
      </c>
      <c r="S244" s="272">
        <f t="shared" si="105"/>
        <v>34736.425362500959</v>
      </c>
      <c r="T244" s="272">
        <f t="shared" si="105"/>
        <v>30750.147553856877</v>
      </c>
      <c r="U244" s="272">
        <f t="shared" si="105"/>
        <v>0</v>
      </c>
      <c r="V244" s="273">
        <f t="shared" si="105"/>
        <v>0</v>
      </c>
    </row>
    <row r="245" spans="2:104" ht="23.25" customHeight="1" x14ac:dyDescent="0.25">
      <c r="B245" s="656" t="s">
        <v>280</v>
      </c>
      <c r="C245" s="252" t="s">
        <v>279</v>
      </c>
      <c r="D245" s="253"/>
      <c r="E245" s="254"/>
      <c r="F245" s="251"/>
      <c r="G245" s="255">
        <f>SUM(H245:V245)</f>
        <v>3.3943031304186841</v>
      </c>
      <c r="H245" s="481">
        <v>0.13180326821532215</v>
      </c>
      <c r="I245" s="482">
        <v>0.30631288686891678</v>
      </c>
      <c r="J245" s="482">
        <v>0.41524725688932229</v>
      </c>
      <c r="K245" s="482">
        <v>0.17</v>
      </c>
      <c r="L245" s="482">
        <v>5.4512407876310129E-3</v>
      </c>
      <c r="M245" s="482"/>
      <c r="N245" s="482"/>
      <c r="O245" s="482">
        <v>0.05</v>
      </c>
      <c r="P245" s="482">
        <v>1.5709533520229204</v>
      </c>
      <c r="Q245" s="482">
        <v>2.9253844546144492E-2</v>
      </c>
      <c r="R245" s="482">
        <v>0.66828128108842688</v>
      </c>
      <c r="S245" s="482">
        <v>0.04</v>
      </c>
      <c r="T245" s="482">
        <v>7.0000000000000001E-3</v>
      </c>
      <c r="U245" s="482"/>
      <c r="V245" s="483"/>
    </row>
    <row r="246" spans="2:104" ht="30.75" customHeight="1" thickBot="1" x14ac:dyDescent="0.3">
      <c r="B246" s="657"/>
      <c r="C246" s="256"/>
      <c r="D246" s="257"/>
      <c r="E246" s="258"/>
      <c r="F246" s="259"/>
      <c r="G246" s="260"/>
      <c r="H246" s="23"/>
      <c r="I246" s="23"/>
      <c r="J246" s="23"/>
      <c r="K246" s="23"/>
      <c r="L246" s="23"/>
      <c r="M246" s="23"/>
      <c r="N246" s="23"/>
      <c r="O246" s="23"/>
      <c r="P246" s="23"/>
      <c r="Q246" s="23"/>
      <c r="R246" s="23"/>
      <c r="S246" s="23"/>
      <c r="T246" s="23"/>
      <c r="U246" s="23"/>
      <c r="V246" s="24"/>
    </row>
    <row r="247" spans="2:104" s="365" customFormat="1" ht="27.75" customHeight="1" thickTop="1" x14ac:dyDescent="0.25">
      <c r="B247" s="345" t="s">
        <v>852</v>
      </c>
      <c r="C247" s="563" t="s">
        <v>885</v>
      </c>
      <c r="D247" s="564"/>
      <c r="E247" s="564"/>
      <c r="F247" s="564"/>
      <c r="G247" s="342"/>
      <c r="H247" s="346"/>
      <c r="I247" s="346"/>
      <c r="J247" s="346"/>
      <c r="K247" s="346"/>
      <c r="L247" s="346"/>
      <c r="M247" s="346"/>
      <c r="N247" s="346"/>
      <c r="O247" s="346"/>
      <c r="P247" s="346"/>
      <c r="Q247" s="346"/>
      <c r="R247" s="346"/>
      <c r="S247" s="346"/>
      <c r="T247" s="346"/>
      <c r="U247" s="346"/>
      <c r="V247" s="358"/>
      <c r="W247" s="351"/>
      <c r="X247" s="352"/>
      <c r="Y247" s="352"/>
      <c r="Z247" s="352"/>
      <c r="AA247" s="352"/>
      <c r="AB247" s="352"/>
      <c r="AC247" s="352"/>
      <c r="AD247" s="352"/>
      <c r="AE247" s="351"/>
      <c r="AF247" s="352"/>
      <c r="AG247" s="352"/>
      <c r="AH247" s="352"/>
      <c r="AI247" s="352"/>
      <c r="AJ247" s="352"/>
      <c r="AK247" s="352"/>
      <c r="AL247" s="352"/>
      <c r="AM247" s="350"/>
      <c r="AN247" s="351"/>
      <c r="AO247" s="352"/>
      <c r="AP247" s="352"/>
      <c r="AQ247" s="363"/>
      <c r="AR247" s="363"/>
      <c r="AS247" s="363"/>
      <c r="AT247" s="363"/>
      <c r="AU247" s="363"/>
      <c r="AV247" s="363"/>
      <c r="AW247" s="363"/>
      <c r="AX247" s="363"/>
      <c r="AY247" s="363"/>
      <c r="AZ247" s="363"/>
      <c r="BA247" s="363"/>
      <c r="BB247" s="363"/>
      <c r="BC247" s="363"/>
      <c r="BD247" s="363"/>
      <c r="BE247" s="363"/>
      <c r="BF247" s="363"/>
      <c r="BG247" s="363"/>
      <c r="BH247" s="363"/>
      <c r="BI247" s="363"/>
      <c r="BJ247" s="363"/>
      <c r="BK247" s="363"/>
      <c r="BL247" s="363"/>
      <c r="BM247" s="363"/>
      <c r="BN247" s="363"/>
      <c r="BO247" s="363"/>
      <c r="BP247" s="363"/>
      <c r="BQ247" s="363"/>
      <c r="BR247" s="363"/>
      <c r="BS247" s="363"/>
      <c r="BT247" s="363"/>
      <c r="BU247" s="363"/>
      <c r="BV247" s="363"/>
      <c r="BW247" s="363"/>
      <c r="BX247" s="364"/>
      <c r="BY247" s="363"/>
      <c r="BZ247" s="363"/>
      <c r="CA247" s="363"/>
      <c r="CB247" s="363"/>
      <c r="CC247" s="363"/>
      <c r="CD247" s="363"/>
      <c r="CE247" s="363"/>
      <c r="CF247" s="363"/>
      <c r="CG247" s="363"/>
      <c r="CH247" s="363"/>
      <c r="CI247" s="363"/>
      <c r="CJ247" s="363"/>
      <c r="CK247" s="363"/>
      <c r="CL247" s="363"/>
      <c r="CM247" s="363"/>
      <c r="CN247" s="363"/>
      <c r="CO247" s="363"/>
      <c r="CP247" s="363"/>
      <c r="CQ247" s="363"/>
      <c r="CR247" s="363"/>
      <c r="CS247" s="363"/>
      <c r="CT247" s="363"/>
      <c r="CU247" s="363"/>
      <c r="CV247" s="363"/>
      <c r="CW247" s="363"/>
      <c r="CX247" s="363"/>
      <c r="CY247" s="363"/>
      <c r="CZ247" s="363"/>
    </row>
    <row r="248" spans="2:104" s="3" customFormat="1" ht="27" customHeight="1" x14ac:dyDescent="0.25">
      <c r="B248" s="341"/>
      <c r="C248" s="565" t="s">
        <v>886</v>
      </c>
      <c r="D248" s="566"/>
      <c r="E248" s="566"/>
      <c r="F248" s="566"/>
      <c r="G248" s="347"/>
      <c r="H248" s="343"/>
      <c r="I248" s="343"/>
      <c r="J248" s="343"/>
      <c r="K248" s="343"/>
      <c r="L248" s="343"/>
      <c r="M248" s="343"/>
      <c r="N248" s="343"/>
      <c r="O248" s="343"/>
      <c r="P248" s="343"/>
      <c r="Q248" s="343"/>
      <c r="R248" s="343"/>
      <c r="S248" s="343"/>
      <c r="T248" s="343"/>
      <c r="U248" s="343"/>
      <c r="V248" s="359"/>
      <c r="W248" s="351"/>
      <c r="X248" s="352"/>
      <c r="Y248" s="352"/>
      <c r="Z248" s="352"/>
      <c r="AA248" s="352"/>
      <c r="AB248" s="352"/>
      <c r="AC248" s="352"/>
      <c r="AD248" s="352"/>
      <c r="AE248" s="351"/>
      <c r="AF248" s="352"/>
      <c r="AG248" s="352"/>
      <c r="AH248" s="352"/>
      <c r="AI248" s="352"/>
      <c r="AJ248" s="352"/>
      <c r="AK248" s="352"/>
      <c r="AL248" s="352"/>
      <c r="AM248" s="350"/>
      <c r="AN248" s="351"/>
      <c r="AO248" s="352"/>
      <c r="AP248" s="352"/>
      <c r="AQ248" s="363"/>
      <c r="AR248" s="363"/>
      <c r="AS248" s="363"/>
      <c r="AT248" s="363"/>
      <c r="AU248" s="363"/>
      <c r="AV248" s="363"/>
      <c r="AW248" s="363"/>
      <c r="AX248" s="363"/>
      <c r="AY248" s="363"/>
      <c r="AZ248" s="363"/>
      <c r="BA248" s="363"/>
      <c r="BB248" s="363"/>
      <c r="BC248" s="363"/>
      <c r="BD248" s="363"/>
      <c r="BE248" s="363"/>
      <c r="BF248" s="363"/>
      <c r="BG248" s="363"/>
      <c r="BH248" s="363"/>
      <c r="BI248" s="363"/>
      <c r="BJ248" s="363"/>
      <c r="BK248" s="363"/>
      <c r="BL248" s="363"/>
      <c r="BM248" s="363"/>
      <c r="BN248" s="363"/>
      <c r="BO248" s="363"/>
      <c r="BP248" s="363"/>
      <c r="BQ248" s="363"/>
      <c r="BR248" s="363"/>
      <c r="BS248" s="363"/>
      <c r="BT248" s="363"/>
      <c r="BU248" s="363"/>
      <c r="BV248" s="363"/>
      <c r="BW248" s="363"/>
      <c r="BX248" s="364"/>
      <c r="BY248" s="355"/>
      <c r="BZ248" s="355"/>
      <c r="CA248" s="355"/>
      <c r="CB248" s="355"/>
      <c r="CC248" s="355"/>
      <c r="CD248" s="355"/>
      <c r="CE248" s="355"/>
      <c r="CF248" s="355"/>
      <c r="CG248" s="355"/>
      <c r="CH248" s="355"/>
      <c r="CI248" s="355"/>
      <c r="CJ248" s="355"/>
      <c r="CK248" s="355"/>
      <c r="CL248" s="355"/>
      <c r="CM248" s="355"/>
      <c r="CN248" s="355"/>
      <c r="CO248" s="355"/>
      <c r="CP248" s="355"/>
      <c r="CQ248" s="355"/>
      <c r="CR248" s="355"/>
      <c r="CS248" s="355"/>
      <c r="CT248" s="355"/>
      <c r="CU248" s="355"/>
      <c r="CV248" s="355"/>
      <c r="CW248" s="355"/>
      <c r="CX248" s="355"/>
      <c r="CY248" s="355"/>
      <c r="CZ248" s="355"/>
    </row>
    <row r="249" spans="2:104" s="3" customFormat="1" ht="39" customHeight="1" x14ac:dyDescent="0.25">
      <c r="B249" s="341"/>
      <c r="C249" s="567" t="s">
        <v>889</v>
      </c>
      <c r="D249" s="568"/>
      <c r="E249" s="568"/>
      <c r="F249" s="568"/>
      <c r="G249" s="343"/>
      <c r="H249" s="343"/>
      <c r="I249" s="343"/>
      <c r="J249" s="343"/>
      <c r="K249" s="343"/>
      <c r="L249" s="343"/>
      <c r="M249" s="343"/>
      <c r="N249" s="343"/>
      <c r="O249" s="343"/>
      <c r="P249" s="343"/>
      <c r="Q249" s="343"/>
      <c r="R249" s="343"/>
      <c r="S249" s="343"/>
      <c r="T249" s="343"/>
      <c r="U249" s="343"/>
      <c r="V249" s="359"/>
      <c r="W249" s="351"/>
      <c r="X249" s="352"/>
      <c r="Y249" s="352"/>
      <c r="Z249" s="352"/>
      <c r="AA249" s="352"/>
      <c r="AB249" s="352"/>
      <c r="AC249" s="352"/>
      <c r="AD249" s="352"/>
      <c r="AE249" s="351"/>
      <c r="AF249" s="352"/>
      <c r="AG249" s="352"/>
      <c r="AH249" s="352"/>
      <c r="AI249" s="352"/>
      <c r="AJ249" s="352"/>
      <c r="AK249" s="352"/>
      <c r="AL249" s="352"/>
      <c r="AM249" s="350"/>
      <c r="AN249" s="351"/>
      <c r="AO249" s="352"/>
      <c r="AP249" s="352"/>
      <c r="AQ249" s="363"/>
      <c r="AR249" s="363"/>
      <c r="AS249" s="363"/>
      <c r="AT249" s="363"/>
      <c r="AU249" s="363"/>
      <c r="AV249" s="363"/>
      <c r="AW249" s="363"/>
      <c r="AX249" s="363"/>
      <c r="AY249" s="363"/>
      <c r="AZ249" s="363"/>
      <c r="BA249" s="363"/>
      <c r="BB249" s="363"/>
      <c r="BC249" s="363"/>
      <c r="BD249" s="363"/>
      <c r="BE249" s="363"/>
      <c r="BF249" s="363"/>
      <c r="BG249" s="363"/>
      <c r="BH249" s="363"/>
      <c r="BI249" s="363"/>
      <c r="BJ249" s="363"/>
      <c r="BK249" s="363"/>
      <c r="BL249" s="363"/>
      <c r="BM249" s="363"/>
      <c r="BN249" s="363"/>
      <c r="BO249" s="363"/>
      <c r="BP249" s="363"/>
      <c r="BQ249" s="363"/>
      <c r="BR249" s="363"/>
      <c r="BS249" s="363"/>
      <c r="BT249" s="363"/>
      <c r="BU249" s="363"/>
      <c r="BV249" s="363"/>
      <c r="BW249" s="363"/>
      <c r="BX249" s="364"/>
      <c r="BY249" s="355"/>
      <c r="BZ249" s="355"/>
      <c r="CA249" s="355"/>
      <c r="CB249" s="355"/>
      <c r="CC249" s="355"/>
      <c r="CD249" s="355"/>
      <c r="CE249" s="355"/>
      <c r="CF249" s="355"/>
      <c r="CG249" s="355"/>
      <c r="CH249" s="355"/>
      <c r="CI249" s="355"/>
      <c r="CJ249" s="355"/>
      <c r="CK249" s="355"/>
      <c r="CL249" s="355"/>
      <c r="CM249" s="355"/>
      <c r="CN249" s="355"/>
      <c r="CO249" s="355"/>
      <c r="CP249" s="355"/>
      <c r="CQ249" s="355"/>
      <c r="CR249" s="355"/>
      <c r="CS249" s="355"/>
      <c r="CT249" s="355"/>
      <c r="CU249" s="355"/>
      <c r="CV249" s="355"/>
      <c r="CW249" s="355"/>
      <c r="CX249" s="355"/>
      <c r="CY249" s="355"/>
      <c r="CZ249" s="355"/>
    </row>
    <row r="250" spans="2:104" x14ac:dyDescent="0.25">
      <c r="B250" s="93"/>
      <c r="C250" s="94" t="s">
        <v>3</v>
      </c>
      <c r="D250" s="94"/>
      <c r="E250" s="94"/>
      <c r="F250" s="171"/>
      <c r="G250" s="95"/>
      <c r="H250" s="95"/>
      <c r="I250" s="95"/>
      <c r="J250" s="95"/>
      <c r="K250" s="95"/>
      <c r="L250" s="95"/>
      <c r="M250" s="95"/>
      <c r="N250" s="95"/>
      <c r="O250" s="95"/>
      <c r="P250" s="95"/>
      <c r="Q250" s="95"/>
      <c r="R250" s="95"/>
      <c r="S250" s="95"/>
      <c r="T250" s="95"/>
      <c r="U250" s="95"/>
      <c r="V250" s="96"/>
    </row>
    <row r="251" spans="2:104" x14ac:dyDescent="0.25">
      <c r="B251" s="93"/>
      <c r="C251" s="170">
        <f>IF('Úvodní list'!F27=0,"Nevyplněn úvodní list",'Úvodní list'!F27)</f>
        <v>44979</v>
      </c>
      <c r="D251" s="170"/>
      <c r="E251" s="170"/>
      <c r="F251" s="261"/>
      <c r="G251" s="95"/>
      <c r="H251" s="95"/>
      <c r="I251" s="95"/>
      <c r="J251" s="95"/>
      <c r="K251" s="95"/>
      <c r="L251" s="95"/>
      <c r="M251" s="95"/>
      <c r="N251" s="95"/>
      <c r="O251" s="95"/>
      <c r="P251" s="95"/>
      <c r="Q251" s="95"/>
      <c r="R251" s="95"/>
      <c r="S251" s="95"/>
      <c r="T251" s="95"/>
      <c r="U251" s="95"/>
      <c r="V251" s="96"/>
    </row>
    <row r="252" spans="2:104" x14ac:dyDescent="0.25">
      <c r="B252" s="93"/>
      <c r="C252" s="171" t="s">
        <v>42</v>
      </c>
      <c r="D252" s="171"/>
      <c r="E252" s="171"/>
      <c r="F252" s="262"/>
      <c r="G252" s="95"/>
      <c r="H252" s="95"/>
      <c r="I252" s="95"/>
      <c r="J252" s="95"/>
      <c r="K252" s="95"/>
      <c r="L252" s="95"/>
      <c r="M252" s="95"/>
      <c r="N252" s="95"/>
      <c r="O252" s="95"/>
      <c r="P252" s="95"/>
      <c r="Q252" s="95"/>
      <c r="R252" s="95"/>
      <c r="S252" s="95"/>
      <c r="T252" s="95"/>
      <c r="U252" s="95"/>
      <c r="V252" s="96"/>
    </row>
    <row r="253" spans="2:104" x14ac:dyDescent="0.25">
      <c r="B253" s="93"/>
      <c r="C253" s="261" t="str">
        <f>IF('Úvodní list'!F24=0,"Nevyplněn úvodní list",'Úvodní list'!F24)</f>
        <v>Ing. Eva Podvolecká</v>
      </c>
      <c r="D253" s="261"/>
      <c r="E253" s="261"/>
      <c r="F253" s="261"/>
      <c r="G253" s="95"/>
      <c r="H253" s="95"/>
      <c r="I253" s="95"/>
      <c r="J253" s="95"/>
      <c r="K253" s="95"/>
      <c r="L253" s="95"/>
      <c r="M253" s="95"/>
      <c r="N253" s="95"/>
      <c r="O253" s="95"/>
      <c r="P253" s="95"/>
      <c r="Q253" s="95"/>
      <c r="R253" s="95"/>
      <c r="S253" s="95"/>
      <c r="T253" s="95"/>
      <c r="U253" s="95"/>
      <c r="V253" s="96"/>
    </row>
    <row r="254" spans="2:104" ht="15.75" thickBot="1" x14ac:dyDescent="0.3">
      <c r="B254" s="263"/>
      <c r="C254" s="264"/>
      <c r="D254" s="264"/>
      <c r="E254" s="264"/>
      <c r="F254" s="264"/>
      <c r="G254" s="264"/>
      <c r="H254" s="264"/>
      <c r="I254" s="264"/>
      <c r="J254" s="264"/>
      <c r="K254" s="264"/>
      <c r="L254" s="264"/>
      <c r="M254" s="264"/>
      <c r="N254" s="264"/>
      <c r="O254" s="264"/>
      <c r="P254" s="264"/>
      <c r="Q254" s="264"/>
      <c r="R254" s="264"/>
      <c r="S254" s="264"/>
      <c r="T254" s="264"/>
      <c r="U254" s="264"/>
      <c r="V254" s="265"/>
    </row>
    <row r="255" spans="2:104" ht="15.75" thickTop="1" x14ac:dyDescent="0.25">
      <c r="C255" s="3"/>
      <c r="D255" s="3"/>
      <c r="E255" s="3"/>
      <c r="F255" s="3"/>
    </row>
    <row r="256" spans="2:104" x14ac:dyDescent="0.25">
      <c r="C256" s="3"/>
      <c r="D256" s="3"/>
      <c r="E256" s="3"/>
      <c r="F256" s="3"/>
    </row>
    <row r="257" spans="3:6" x14ac:dyDescent="0.25">
      <c r="C257" s="3"/>
      <c r="D257" s="3"/>
      <c r="E257" s="3"/>
      <c r="F257" s="3"/>
    </row>
    <row r="258" spans="3:6" x14ac:dyDescent="0.25">
      <c r="C258" s="3"/>
      <c r="D258" s="3"/>
      <c r="E258" s="3"/>
      <c r="F258" s="3"/>
    </row>
    <row r="259" spans="3:6" x14ac:dyDescent="0.25">
      <c r="C259" s="3"/>
      <c r="D259" s="3"/>
      <c r="E259" s="3"/>
      <c r="F259" s="3"/>
    </row>
    <row r="260" spans="3:6" s="38" customFormat="1" x14ac:dyDescent="0.25"/>
    <row r="261" spans="3:6" s="38" customFormat="1" x14ac:dyDescent="0.25"/>
    <row r="262" spans="3:6" s="38" customFormat="1" x14ac:dyDescent="0.25"/>
    <row r="263" spans="3:6" s="38" customFormat="1" x14ac:dyDescent="0.25"/>
    <row r="264" spans="3:6" s="38" customFormat="1" x14ac:dyDescent="0.25"/>
    <row r="265" spans="3:6" s="38" customFormat="1" x14ac:dyDescent="0.25"/>
    <row r="266" spans="3:6" s="38" customFormat="1" x14ac:dyDescent="0.25"/>
    <row r="267" spans="3:6" s="38" customFormat="1" x14ac:dyDescent="0.25"/>
    <row r="268" spans="3:6" s="38" customFormat="1" x14ac:dyDescent="0.25"/>
    <row r="269" spans="3:6" s="38" customFormat="1" x14ac:dyDescent="0.25"/>
    <row r="270" spans="3:6" s="38" customFormat="1" x14ac:dyDescent="0.25"/>
    <row r="271" spans="3:6" s="38" customFormat="1" x14ac:dyDescent="0.25"/>
    <row r="272" spans="3:6" s="38" customFormat="1" x14ac:dyDescent="0.25"/>
    <row r="273" s="38" customFormat="1" x14ac:dyDescent="0.25"/>
    <row r="274" s="38" customFormat="1" x14ac:dyDescent="0.25"/>
    <row r="275" s="38" customFormat="1" x14ac:dyDescent="0.25"/>
    <row r="276" s="38" customFormat="1" x14ac:dyDescent="0.25"/>
    <row r="277" s="38" customFormat="1" x14ac:dyDescent="0.25"/>
    <row r="278" s="38" customFormat="1" x14ac:dyDescent="0.25"/>
    <row r="279" s="38" customFormat="1" x14ac:dyDescent="0.25"/>
    <row r="280" s="38" customFormat="1" x14ac:dyDescent="0.25"/>
    <row r="281" s="38" customFormat="1" x14ac:dyDescent="0.25"/>
    <row r="282" s="38" customFormat="1" x14ac:dyDescent="0.25"/>
    <row r="283" s="38" customFormat="1" x14ac:dyDescent="0.25"/>
    <row r="284" s="38" customFormat="1" x14ac:dyDescent="0.25"/>
    <row r="285" s="38" customFormat="1" x14ac:dyDescent="0.25"/>
    <row r="286" s="38" customFormat="1" x14ac:dyDescent="0.25"/>
    <row r="287" s="38" customFormat="1" x14ac:dyDescent="0.25"/>
    <row r="288" s="38" customFormat="1" x14ac:dyDescent="0.25"/>
    <row r="289" s="38" customFormat="1" x14ac:dyDescent="0.25"/>
    <row r="290" s="38" customFormat="1" x14ac:dyDescent="0.25"/>
    <row r="291" s="38" customFormat="1" x14ac:dyDescent="0.25"/>
    <row r="292" s="38" customFormat="1" x14ac:dyDescent="0.25"/>
    <row r="293" s="38" customFormat="1" x14ac:dyDescent="0.25"/>
    <row r="294" s="38" customFormat="1" x14ac:dyDescent="0.25"/>
    <row r="295" s="38" customFormat="1" x14ac:dyDescent="0.25"/>
    <row r="296" s="38" customFormat="1" x14ac:dyDescent="0.25"/>
    <row r="297" s="38" customFormat="1" x14ac:dyDescent="0.25"/>
    <row r="298" s="38" customFormat="1" x14ac:dyDescent="0.25"/>
    <row r="299" s="38" customFormat="1" x14ac:dyDescent="0.25"/>
    <row r="300" s="38" customFormat="1" x14ac:dyDescent="0.25"/>
    <row r="301" s="38" customFormat="1" x14ac:dyDescent="0.25"/>
    <row r="302" s="38" customFormat="1" x14ac:dyDescent="0.25"/>
    <row r="303" s="38" customFormat="1" x14ac:dyDescent="0.25"/>
    <row r="304" s="38" customFormat="1" x14ac:dyDescent="0.25"/>
    <row r="305" s="38" customFormat="1" x14ac:dyDescent="0.25"/>
    <row r="306" s="38" customFormat="1" x14ac:dyDescent="0.25"/>
    <row r="307" s="38" customFormat="1" x14ac:dyDescent="0.25"/>
    <row r="308" s="38" customFormat="1" x14ac:dyDescent="0.25"/>
    <row r="309" s="38" customFormat="1" x14ac:dyDescent="0.25"/>
    <row r="310" s="38" customFormat="1" x14ac:dyDescent="0.25"/>
    <row r="311" s="38" customFormat="1" x14ac:dyDescent="0.25"/>
    <row r="312" s="38" customFormat="1" x14ac:dyDescent="0.25"/>
    <row r="313" s="38" customFormat="1" x14ac:dyDescent="0.25"/>
    <row r="314" s="38" customFormat="1" x14ac:dyDescent="0.25"/>
    <row r="315" s="38" customFormat="1" x14ac:dyDescent="0.25"/>
    <row r="316" s="38" customFormat="1" x14ac:dyDescent="0.25"/>
    <row r="317" s="38" customFormat="1" x14ac:dyDescent="0.25"/>
    <row r="318" s="38" customFormat="1" x14ac:dyDescent="0.25"/>
    <row r="319" s="38" customFormat="1" x14ac:dyDescent="0.25"/>
    <row r="320" s="38" customFormat="1" x14ac:dyDescent="0.25"/>
    <row r="321" s="38" customFormat="1" x14ac:dyDescent="0.25"/>
    <row r="322" s="38" customFormat="1" x14ac:dyDescent="0.25"/>
    <row r="323" s="38" customFormat="1" x14ac:dyDescent="0.25"/>
    <row r="324" s="38" customFormat="1" x14ac:dyDescent="0.25"/>
    <row r="325" s="38" customFormat="1" x14ac:dyDescent="0.25"/>
    <row r="326" s="38" customFormat="1" x14ac:dyDescent="0.25"/>
    <row r="327" s="38" customFormat="1" x14ac:dyDescent="0.25"/>
    <row r="328" s="38" customFormat="1" x14ac:dyDescent="0.25"/>
    <row r="329" s="38" customFormat="1" x14ac:dyDescent="0.25"/>
    <row r="330" s="38" customFormat="1" x14ac:dyDescent="0.25"/>
    <row r="331" s="38" customFormat="1" x14ac:dyDescent="0.25"/>
    <row r="332" s="38" customFormat="1" x14ac:dyDescent="0.25"/>
    <row r="333" s="38" customFormat="1" x14ac:dyDescent="0.25"/>
    <row r="334" s="38" customFormat="1" x14ac:dyDescent="0.25"/>
    <row r="335" s="38" customFormat="1" x14ac:dyDescent="0.25"/>
    <row r="336" s="38" customFormat="1" x14ac:dyDescent="0.25"/>
    <row r="337" s="38" customFormat="1" x14ac:dyDescent="0.25"/>
    <row r="338" s="38" customFormat="1" x14ac:dyDescent="0.25"/>
    <row r="339" s="38" customFormat="1" x14ac:dyDescent="0.25"/>
    <row r="340" s="38" customFormat="1" x14ac:dyDescent="0.25"/>
    <row r="341" s="38" customFormat="1" x14ac:dyDescent="0.25"/>
    <row r="342" s="38" customFormat="1" x14ac:dyDescent="0.25"/>
    <row r="343" s="38" customFormat="1" x14ac:dyDescent="0.25"/>
    <row r="344" s="38" customFormat="1" x14ac:dyDescent="0.25"/>
    <row r="345" s="38" customFormat="1" x14ac:dyDescent="0.25"/>
    <row r="346" s="38" customFormat="1" x14ac:dyDescent="0.25"/>
    <row r="347" s="38" customFormat="1" x14ac:dyDescent="0.25"/>
    <row r="348" s="38" customFormat="1" x14ac:dyDescent="0.25"/>
    <row r="349" s="38" customFormat="1" x14ac:dyDescent="0.25"/>
    <row r="350" s="38" customFormat="1" x14ac:dyDescent="0.25"/>
    <row r="351" s="38" customFormat="1" x14ac:dyDescent="0.25"/>
    <row r="352" s="38" customFormat="1" x14ac:dyDescent="0.25"/>
    <row r="353" s="38" customFormat="1" x14ac:dyDescent="0.25"/>
    <row r="354" s="38" customFormat="1" x14ac:dyDescent="0.25"/>
    <row r="355" s="38" customFormat="1" x14ac:dyDescent="0.25"/>
    <row r="356" s="38" customFormat="1" x14ac:dyDescent="0.25"/>
    <row r="357" s="38" customFormat="1" x14ac:dyDescent="0.25"/>
    <row r="358" s="38" customFormat="1" x14ac:dyDescent="0.25"/>
    <row r="359" s="38" customFormat="1" x14ac:dyDescent="0.25"/>
    <row r="360" s="38" customFormat="1" x14ac:dyDescent="0.25"/>
    <row r="361" s="38" customFormat="1" x14ac:dyDescent="0.25"/>
    <row r="362" s="38" customFormat="1" x14ac:dyDescent="0.25"/>
    <row r="363" s="38" customFormat="1" x14ac:dyDescent="0.25"/>
    <row r="364" s="38" customFormat="1" x14ac:dyDescent="0.25"/>
    <row r="365" s="38" customFormat="1" x14ac:dyDescent="0.25"/>
    <row r="366" s="38" customFormat="1" x14ac:dyDescent="0.25"/>
    <row r="367" s="38" customFormat="1" x14ac:dyDescent="0.25"/>
    <row r="368" s="38" customFormat="1" x14ac:dyDescent="0.25"/>
    <row r="369" s="38" customFormat="1" x14ac:dyDescent="0.25"/>
    <row r="370" s="38" customFormat="1" x14ac:dyDescent="0.25"/>
    <row r="371" s="38" customFormat="1" x14ac:dyDescent="0.25"/>
    <row r="372" s="38" customFormat="1" x14ac:dyDescent="0.25"/>
    <row r="373" s="38" customFormat="1" x14ac:dyDescent="0.25"/>
    <row r="374" s="38" customFormat="1" x14ac:dyDescent="0.25"/>
    <row r="375" s="38" customFormat="1" x14ac:dyDescent="0.25"/>
    <row r="376" s="38" customFormat="1" x14ac:dyDescent="0.25"/>
    <row r="377" s="38" customFormat="1" x14ac:dyDescent="0.25"/>
    <row r="378" s="38" customFormat="1" x14ac:dyDescent="0.25"/>
    <row r="379" s="38" customFormat="1" x14ac:dyDescent="0.25"/>
    <row r="380" s="38" customFormat="1" x14ac:dyDescent="0.25"/>
    <row r="381" s="38" customFormat="1" x14ac:dyDescent="0.25"/>
    <row r="382" s="38" customFormat="1" x14ac:dyDescent="0.25"/>
    <row r="383" s="38" customFormat="1" x14ac:dyDescent="0.25"/>
    <row r="384" s="38" customFormat="1" x14ac:dyDescent="0.25"/>
    <row r="385" s="38" customFormat="1" x14ac:dyDescent="0.25"/>
    <row r="386" s="38" customFormat="1" x14ac:dyDescent="0.25"/>
    <row r="387" s="38" customFormat="1" x14ac:dyDescent="0.25"/>
    <row r="388" s="38" customFormat="1" x14ac:dyDescent="0.25"/>
    <row r="389" s="38" customFormat="1" x14ac:dyDescent="0.25"/>
    <row r="390" s="38" customFormat="1" x14ac:dyDescent="0.25"/>
    <row r="391" s="38" customFormat="1" x14ac:dyDescent="0.25"/>
    <row r="392" s="38" customFormat="1" x14ac:dyDescent="0.25"/>
    <row r="393" s="38" customFormat="1" x14ac:dyDescent="0.25"/>
    <row r="394" s="38" customFormat="1" x14ac:dyDescent="0.25"/>
    <row r="395" s="38" customFormat="1" x14ac:dyDescent="0.25"/>
    <row r="396" s="38" customFormat="1" x14ac:dyDescent="0.25"/>
    <row r="397" s="38" customFormat="1" x14ac:dyDescent="0.25"/>
    <row r="398" s="38" customFormat="1" x14ac:dyDescent="0.25"/>
    <row r="399" s="38" customFormat="1" x14ac:dyDescent="0.25"/>
    <row r="400" s="38" customFormat="1" x14ac:dyDescent="0.25"/>
    <row r="401" s="38" customFormat="1" x14ac:dyDescent="0.25"/>
    <row r="402" s="38" customFormat="1" x14ac:dyDescent="0.25"/>
    <row r="403" s="38" customFormat="1" x14ac:dyDescent="0.25"/>
    <row r="404" s="38" customFormat="1" x14ac:dyDescent="0.25"/>
    <row r="405" s="38" customFormat="1" x14ac:dyDescent="0.25"/>
    <row r="406" s="38" customFormat="1" x14ac:dyDescent="0.25"/>
    <row r="407" s="38" customFormat="1" x14ac:dyDescent="0.25"/>
    <row r="408" s="38" customFormat="1" x14ac:dyDescent="0.25"/>
    <row r="409" s="38" customFormat="1" x14ac:dyDescent="0.25"/>
    <row r="410" s="38" customFormat="1" x14ac:dyDescent="0.25"/>
    <row r="411" s="38" customFormat="1" x14ac:dyDescent="0.25"/>
    <row r="412" s="38" customFormat="1" x14ac:dyDescent="0.25"/>
    <row r="413" s="38" customFormat="1" x14ac:dyDescent="0.25"/>
    <row r="414" s="38" customFormat="1" x14ac:dyDescent="0.25"/>
    <row r="415" s="38" customFormat="1" x14ac:dyDescent="0.25"/>
    <row r="416" s="38" customFormat="1" x14ac:dyDescent="0.25"/>
    <row r="417" s="38" customFormat="1" x14ac:dyDescent="0.25"/>
    <row r="418" s="38" customFormat="1" x14ac:dyDescent="0.25"/>
    <row r="419" s="38" customFormat="1" x14ac:dyDescent="0.25"/>
    <row r="420" s="38" customFormat="1" x14ac:dyDescent="0.25"/>
    <row r="421" s="38" customFormat="1" x14ac:dyDescent="0.25"/>
    <row r="422" s="38" customFormat="1" x14ac:dyDescent="0.25"/>
    <row r="423" s="38" customFormat="1" x14ac:dyDescent="0.25"/>
    <row r="424" s="38" customFormat="1" x14ac:dyDescent="0.25"/>
    <row r="425" s="38" customFormat="1" x14ac:dyDescent="0.25"/>
    <row r="426" s="38" customFormat="1" x14ac:dyDescent="0.25"/>
    <row r="427" s="38" customFormat="1" x14ac:dyDescent="0.25"/>
    <row r="428" s="38" customFormat="1" x14ac:dyDescent="0.25"/>
    <row r="429" s="38" customFormat="1" x14ac:dyDescent="0.25"/>
    <row r="430" s="38" customFormat="1" x14ac:dyDescent="0.25"/>
    <row r="431" s="38" customFormat="1" x14ac:dyDescent="0.25"/>
    <row r="432" s="38" customFormat="1" x14ac:dyDescent="0.25"/>
    <row r="433" s="38" customFormat="1" x14ac:dyDescent="0.25"/>
    <row r="434" s="38" customFormat="1" x14ac:dyDescent="0.25"/>
    <row r="435" s="38" customFormat="1" x14ac:dyDescent="0.25"/>
    <row r="436" s="38" customFormat="1" x14ac:dyDescent="0.25"/>
    <row r="437" s="38" customFormat="1" x14ac:dyDescent="0.25"/>
    <row r="438" s="38" customFormat="1" x14ac:dyDescent="0.25"/>
    <row r="439" s="38" customFormat="1" x14ac:dyDescent="0.25"/>
    <row r="440" s="38" customFormat="1" x14ac:dyDescent="0.25"/>
    <row r="441" s="38" customFormat="1" x14ac:dyDescent="0.25"/>
    <row r="442" s="38" customFormat="1" x14ac:dyDescent="0.25"/>
    <row r="443" s="38" customFormat="1" x14ac:dyDescent="0.25"/>
    <row r="444" s="38" customFormat="1" x14ac:dyDescent="0.25"/>
    <row r="445" s="38" customFormat="1" x14ac:dyDescent="0.25"/>
    <row r="446" s="38" customFormat="1" x14ac:dyDescent="0.25"/>
    <row r="447" s="38" customFormat="1" x14ac:dyDescent="0.25"/>
    <row r="448" s="38" customFormat="1" x14ac:dyDescent="0.25"/>
    <row r="449" s="38" customFormat="1" x14ac:dyDescent="0.25"/>
    <row r="450" s="38" customFormat="1" x14ac:dyDescent="0.25"/>
    <row r="451" s="38" customFormat="1" x14ac:dyDescent="0.25"/>
    <row r="452" s="38" customFormat="1" x14ac:dyDescent="0.25"/>
    <row r="453" s="38" customFormat="1" x14ac:dyDescent="0.25"/>
    <row r="454" s="38" customFormat="1" x14ac:dyDescent="0.25"/>
    <row r="455" s="38" customFormat="1" x14ac:dyDescent="0.25"/>
    <row r="456" s="38" customFormat="1" x14ac:dyDescent="0.25"/>
    <row r="457" s="38" customFormat="1" x14ac:dyDescent="0.25"/>
    <row r="458" s="38" customFormat="1" x14ac:dyDescent="0.25"/>
    <row r="459" s="38" customFormat="1" x14ac:dyDescent="0.25"/>
    <row r="460" s="38" customFormat="1" x14ac:dyDescent="0.25"/>
    <row r="461" s="38" customFormat="1" x14ac:dyDescent="0.25"/>
    <row r="462" s="38" customFormat="1" x14ac:dyDescent="0.25"/>
    <row r="463" s="38" customFormat="1" x14ac:dyDescent="0.25"/>
    <row r="464" s="38" customFormat="1" x14ac:dyDescent="0.25"/>
    <row r="465" s="38" customFormat="1" x14ac:dyDescent="0.25"/>
    <row r="466" s="38" customFormat="1" x14ac:dyDescent="0.25"/>
    <row r="467" s="38" customFormat="1" x14ac:dyDescent="0.25"/>
    <row r="468" s="38" customFormat="1" x14ac:dyDescent="0.25"/>
    <row r="469" s="38" customFormat="1" x14ac:dyDescent="0.25"/>
    <row r="470" s="38" customFormat="1" x14ac:dyDescent="0.25"/>
    <row r="471" s="38" customFormat="1" x14ac:dyDescent="0.25"/>
    <row r="472" s="38" customFormat="1" x14ac:dyDescent="0.25"/>
    <row r="473" s="38" customFormat="1" x14ac:dyDescent="0.25"/>
    <row r="474" s="38" customFormat="1" x14ac:dyDescent="0.25"/>
    <row r="475" s="38" customFormat="1" x14ac:dyDescent="0.25"/>
    <row r="476" s="38" customFormat="1" x14ac:dyDescent="0.25"/>
    <row r="477" s="38" customFormat="1" x14ac:dyDescent="0.25"/>
    <row r="478" s="38" customFormat="1" x14ac:dyDescent="0.25"/>
    <row r="479" s="38" customFormat="1" x14ac:dyDescent="0.25"/>
    <row r="480" s="38" customFormat="1" x14ac:dyDescent="0.25"/>
    <row r="481" s="38" customFormat="1" x14ac:dyDescent="0.25"/>
    <row r="482" s="38" customFormat="1" x14ac:dyDescent="0.25"/>
    <row r="483" s="38" customFormat="1" x14ac:dyDescent="0.25"/>
    <row r="484" s="38" customFormat="1" x14ac:dyDescent="0.25"/>
    <row r="485" s="38" customFormat="1" x14ac:dyDescent="0.25"/>
    <row r="486" s="38" customFormat="1" x14ac:dyDescent="0.25"/>
    <row r="487" s="38" customFormat="1" x14ac:dyDescent="0.25"/>
    <row r="488" s="38" customFormat="1" x14ac:dyDescent="0.25"/>
    <row r="489" s="38" customFormat="1" x14ac:dyDescent="0.25"/>
    <row r="490" s="38" customFormat="1" x14ac:dyDescent="0.25"/>
    <row r="491" s="38" customFormat="1" x14ac:dyDescent="0.25"/>
    <row r="492" s="38" customFormat="1" x14ac:dyDescent="0.25"/>
    <row r="493" s="38" customFormat="1" x14ac:dyDescent="0.25"/>
    <row r="494" s="38" customFormat="1" x14ac:dyDescent="0.25"/>
    <row r="495" s="38" customFormat="1" x14ac:dyDescent="0.25"/>
    <row r="496" s="38" customFormat="1" x14ac:dyDescent="0.25"/>
    <row r="497" s="38" customFormat="1" x14ac:dyDescent="0.25"/>
    <row r="498" s="38" customFormat="1" x14ac:dyDescent="0.25"/>
    <row r="499" s="38" customFormat="1" x14ac:dyDescent="0.25"/>
    <row r="500" s="38" customFormat="1" x14ac:dyDescent="0.25"/>
    <row r="501" s="38" customFormat="1" x14ac:dyDescent="0.25"/>
    <row r="502" s="38" customFormat="1" x14ac:dyDescent="0.25"/>
    <row r="503" s="38" customFormat="1" x14ac:dyDescent="0.25"/>
    <row r="504" s="38" customFormat="1" x14ac:dyDescent="0.25"/>
    <row r="505" s="38" customFormat="1" x14ac:dyDescent="0.25"/>
    <row r="506" s="38" customFormat="1" x14ac:dyDescent="0.25"/>
    <row r="507" s="38" customFormat="1" x14ac:dyDescent="0.25"/>
    <row r="508" s="38" customFormat="1" x14ac:dyDescent="0.25"/>
    <row r="509" s="38" customFormat="1" x14ac:dyDescent="0.25"/>
    <row r="510" s="38" customFormat="1" x14ac:dyDescent="0.25"/>
    <row r="511" s="38" customFormat="1" x14ac:dyDescent="0.25"/>
    <row r="512" s="38" customFormat="1" x14ac:dyDescent="0.25"/>
    <row r="513" s="38" customFormat="1" x14ac:dyDescent="0.25"/>
    <row r="514" s="38" customFormat="1" x14ac:dyDescent="0.25"/>
    <row r="515" s="38" customFormat="1" x14ac:dyDescent="0.25"/>
    <row r="516" s="38" customFormat="1" x14ac:dyDescent="0.25"/>
    <row r="517" s="38" customFormat="1" x14ac:dyDescent="0.25"/>
    <row r="518" s="38" customFormat="1" x14ac:dyDescent="0.25"/>
    <row r="519" s="38" customFormat="1" x14ac:dyDescent="0.25"/>
    <row r="520" s="38" customFormat="1" x14ac:dyDescent="0.25"/>
    <row r="521" s="38" customFormat="1" x14ac:dyDescent="0.25"/>
    <row r="522" s="38" customFormat="1" x14ac:dyDescent="0.25"/>
    <row r="523" s="38" customFormat="1" x14ac:dyDescent="0.25"/>
    <row r="524" s="38" customFormat="1" x14ac:dyDescent="0.25"/>
    <row r="525" s="38" customFormat="1" x14ac:dyDescent="0.25"/>
    <row r="526" s="38" customFormat="1" x14ac:dyDescent="0.25"/>
    <row r="527" s="38" customFormat="1" x14ac:dyDescent="0.25"/>
    <row r="528" s="38" customFormat="1" x14ac:dyDescent="0.25"/>
    <row r="529" s="38" customFormat="1" x14ac:dyDescent="0.25"/>
    <row r="530" s="38" customFormat="1" x14ac:dyDescent="0.25"/>
    <row r="531" s="38" customFormat="1" x14ac:dyDescent="0.25"/>
    <row r="532" s="38" customFormat="1" x14ac:dyDescent="0.25"/>
    <row r="533" s="38" customFormat="1" x14ac:dyDescent="0.25"/>
    <row r="534" s="38" customFormat="1" x14ac:dyDescent="0.25"/>
    <row r="535" s="38" customFormat="1" x14ac:dyDescent="0.25"/>
    <row r="536" s="38" customFormat="1" x14ac:dyDescent="0.25"/>
    <row r="537" s="38" customFormat="1" x14ac:dyDescent="0.25"/>
    <row r="538" s="38" customFormat="1" x14ac:dyDescent="0.25"/>
    <row r="539" s="38" customFormat="1" x14ac:dyDescent="0.25"/>
    <row r="540" s="38" customFormat="1" x14ac:dyDescent="0.25"/>
    <row r="541" s="38" customFormat="1" x14ac:dyDescent="0.25"/>
    <row r="542" s="38" customFormat="1" x14ac:dyDescent="0.25"/>
    <row r="543" s="38" customFormat="1" x14ac:dyDescent="0.25"/>
    <row r="544" s="38" customFormat="1" x14ac:dyDescent="0.25"/>
    <row r="545" s="38" customFormat="1" x14ac:dyDescent="0.25"/>
    <row r="546" s="38" customFormat="1" x14ac:dyDescent="0.25"/>
    <row r="547" s="38" customFormat="1" x14ac:dyDescent="0.25"/>
    <row r="548" s="38" customFormat="1" x14ac:dyDescent="0.25"/>
    <row r="549" s="38" customFormat="1" x14ac:dyDescent="0.25"/>
    <row r="550" s="38" customFormat="1" x14ac:dyDescent="0.25"/>
    <row r="551" s="38" customFormat="1" x14ac:dyDescent="0.25"/>
    <row r="552" s="38" customFormat="1" x14ac:dyDescent="0.25"/>
    <row r="553" s="38" customFormat="1" x14ac:dyDescent="0.25"/>
    <row r="554" s="38" customFormat="1" x14ac:dyDescent="0.25"/>
    <row r="555" s="38" customFormat="1" x14ac:dyDescent="0.25"/>
    <row r="556" s="38" customFormat="1" x14ac:dyDescent="0.25"/>
    <row r="557" s="38" customFormat="1" x14ac:dyDescent="0.25"/>
    <row r="558" s="38" customFormat="1" x14ac:dyDescent="0.25"/>
    <row r="559" s="38" customFormat="1" x14ac:dyDescent="0.25"/>
    <row r="560" s="38" customFormat="1" x14ac:dyDescent="0.25"/>
    <row r="561" s="38" customFormat="1" x14ac:dyDescent="0.25"/>
    <row r="562" s="38" customFormat="1" x14ac:dyDescent="0.25"/>
    <row r="563" s="38" customFormat="1" x14ac:dyDescent="0.25"/>
    <row r="564" s="38" customFormat="1" x14ac:dyDescent="0.25"/>
    <row r="565" s="38" customFormat="1" x14ac:dyDescent="0.25"/>
    <row r="566" s="38" customFormat="1" x14ac:dyDescent="0.25"/>
    <row r="567" s="38" customFormat="1" x14ac:dyDescent="0.25"/>
    <row r="568" s="38" customFormat="1" x14ac:dyDescent="0.25"/>
    <row r="569" s="38" customFormat="1" x14ac:dyDescent="0.25"/>
    <row r="570" s="38" customFormat="1" x14ac:dyDescent="0.25"/>
    <row r="571" s="38" customFormat="1" x14ac:dyDescent="0.25"/>
    <row r="572" s="38" customFormat="1" x14ac:dyDescent="0.25"/>
    <row r="573" s="38" customFormat="1" x14ac:dyDescent="0.25"/>
    <row r="574" s="38" customFormat="1" x14ac:dyDescent="0.25"/>
    <row r="575" s="38" customFormat="1" x14ac:dyDescent="0.25"/>
    <row r="576" s="38" customFormat="1" x14ac:dyDescent="0.25"/>
    <row r="577" s="38" customFormat="1" x14ac:dyDescent="0.25"/>
    <row r="578" s="38" customFormat="1" x14ac:dyDescent="0.25"/>
    <row r="579" s="38" customFormat="1" x14ac:dyDescent="0.25"/>
    <row r="580" s="38" customFormat="1" x14ac:dyDescent="0.25"/>
    <row r="581" s="38" customFormat="1" x14ac:dyDescent="0.25"/>
    <row r="582" s="38" customFormat="1" x14ac:dyDescent="0.25"/>
    <row r="583" s="38" customFormat="1" x14ac:dyDescent="0.25"/>
    <row r="584" s="38" customFormat="1" x14ac:dyDescent="0.25"/>
    <row r="585" s="38" customFormat="1" x14ac:dyDescent="0.25"/>
    <row r="586" s="38" customFormat="1" x14ac:dyDescent="0.25"/>
    <row r="587" s="38" customFormat="1" x14ac:dyDescent="0.25"/>
    <row r="588" s="38" customFormat="1" x14ac:dyDescent="0.25"/>
    <row r="589" s="38" customFormat="1" x14ac:dyDescent="0.25"/>
    <row r="590" s="38" customFormat="1" x14ac:dyDescent="0.25"/>
    <row r="591" s="38" customFormat="1" x14ac:dyDescent="0.25"/>
    <row r="592" s="38" customFormat="1" x14ac:dyDescent="0.25"/>
    <row r="593" s="38" customFormat="1" x14ac:dyDescent="0.25"/>
    <row r="594" s="38" customFormat="1" x14ac:dyDescent="0.25"/>
    <row r="595" s="38" customFormat="1" x14ac:dyDescent="0.25"/>
    <row r="596" s="38" customFormat="1" x14ac:dyDescent="0.25"/>
    <row r="597" s="38" customFormat="1" x14ac:dyDescent="0.25"/>
    <row r="598" s="38" customFormat="1" x14ac:dyDescent="0.25"/>
    <row r="599" s="38" customFormat="1" x14ac:dyDescent="0.25"/>
    <row r="600" s="38" customFormat="1" x14ac:dyDescent="0.25"/>
    <row r="601" s="38" customFormat="1" x14ac:dyDescent="0.25"/>
    <row r="602" s="38" customFormat="1" x14ac:dyDescent="0.25"/>
    <row r="603" s="38" customFormat="1" x14ac:dyDescent="0.25"/>
    <row r="604" s="38" customFormat="1" x14ac:dyDescent="0.25"/>
    <row r="605" s="38" customFormat="1" x14ac:dyDescent="0.25"/>
    <row r="606" s="38" customFormat="1" x14ac:dyDescent="0.25"/>
    <row r="607" s="38" customFormat="1" x14ac:dyDescent="0.25"/>
    <row r="608" s="38" customFormat="1" x14ac:dyDescent="0.25"/>
    <row r="609" s="38" customFormat="1" x14ac:dyDescent="0.25"/>
    <row r="610" s="38" customFormat="1" x14ac:dyDescent="0.25"/>
    <row r="611" s="38" customFormat="1" x14ac:dyDescent="0.25"/>
    <row r="612" s="38" customFormat="1" x14ac:dyDescent="0.25"/>
    <row r="613" s="38" customFormat="1" x14ac:dyDescent="0.25"/>
    <row r="614" s="38" customFormat="1" x14ac:dyDescent="0.25"/>
    <row r="615" s="38" customFormat="1" x14ac:dyDescent="0.25"/>
    <row r="616" s="38" customFormat="1" x14ac:dyDescent="0.25"/>
    <row r="617" s="38" customFormat="1" x14ac:dyDescent="0.25"/>
    <row r="618" s="38" customFormat="1" x14ac:dyDescent="0.25"/>
    <row r="619" s="38" customFormat="1" x14ac:dyDescent="0.25"/>
    <row r="620" s="38" customFormat="1" x14ac:dyDescent="0.25"/>
    <row r="621" s="38" customFormat="1" x14ac:dyDescent="0.25"/>
    <row r="622" s="38" customFormat="1" x14ac:dyDescent="0.25"/>
    <row r="623" s="38" customFormat="1" x14ac:dyDescent="0.25"/>
    <row r="624" s="38" customFormat="1" x14ac:dyDescent="0.25"/>
    <row r="625" s="38" customFormat="1" x14ac:dyDescent="0.25"/>
    <row r="626" s="38" customFormat="1" x14ac:dyDescent="0.25"/>
    <row r="627" s="38" customFormat="1" x14ac:dyDescent="0.25"/>
    <row r="628" s="38" customFormat="1" x14ac:dyDescent="0.25"/>
    <row r="629" s="38" customFormat="1" x14ac:dyDescent="0.25"/>
    <row r="630" s="38" customFormat="1" x14ac:dyDescent="0.25"/>
    <row r="631" s="38" customFormat="1" x14ac:dyDescent="0.25"/>
    <row r="632" s="38" customFormat="1" x14ac:dyDescent="0.25"/>
    <row r="633" s="38" customFormat="1" x14ac:dyDescent="0.25"/>
    <row r="634" s="38" customFormat="1" x14ac:dyDescent="0.25"/>
    <row r="635" s="38" customFormat="1" x14ac:dyDescent="0.25"/>
    <row r="636" s="38" customFormat="1" x14ac:dyDescent="0.25"/>
    <row r="637" s="38" customFormat="1" x14ac:dyDescent="0.25"/>
    <row r="638" s="38" customFormat="1" x14ac:dyDescent="0.25"/>
    <row r="639" s="38" customFormat="1" x14ac:dyDescent="0.25"/>
    <row r="640" s="38" customFormat="1" x14ac:dyDescent="0.25"/>
    <row r="641" s="38" customFormat="1" x14ac:dyDescent="0.25"/>
    <row r="642" s="38" customFormat="1" x14ac:dyDescent="0.25"/>
    <row r="643" s="38" customFormat="1" x14ac:dyDescent="0.25"/>
    <row r="644" s="38" customFormat="1" x14ac:dyDescent="0.25"/>
    <row r="645" s="38" customFormat="1" x14ac:dyDescent="0.25"/>
    <row r="646" s="38" customFormat="1" x14ac:dyDescent="0.25"/>
    <row r="647" s="38" customFormat="1" x14ac:dyDescent="0.25"/>
    <row r="648" s="38" customFormat="1" x14ac:dyDescent="0.25"/>
    <row r="649" s="38" customFormat="1" x14ac:dyDescent="0.25"/>
    <row r="650" s="38" customFormat="1" x14ac:dyDescent="0.25"/>
    <row r="651" s="38" customFormat="1" x14ac:dyDescent="0.25"/>
    <row r="652" s="38" customFormat="1" x14ac:dyDescent="0.25"/>
    <row r="653" s="38" customFormat="1" x14ac:dyDescent="0.25"/>
    <row r="654" s="38" customFormat="1" x14ac:dyDescent="0.25"/>
    <row r="655" s="38" customFormat="1" x14ac:dyDescent="0.25"/>
    <row r="656" s="38" customFormat="1" x14ac:dyDescent="0.25"/>
    <row r="657" s="38" customFormat="1" x14ac:dyDescent="0.25"/>
    <row r="658" s="38" customFormat="1" x14ac:dyDescent="0.25"/>
    <row r="659" s="38" customFormat="1" x14ac:dyDescent="0.25"/>
    <row r="660" s="38" customFormat="1" x14ac:dyDescent="0.25"/>
    <row r="661" s="38" customFormat="1" x14ac:dyDescent="0.25"/>
    <row r="662" s="38" customFormat="1" x14ac:dyDescent="0.25"/>
    <row r="663" s="38" customFormat="1" x14ac:dyDescent="0.25"/>
    <row r="664" s="38" customFormat="1" x14ac:dyDescent="0.25"/>
    <row r="665" s="38" customFormat="1" x14ac:dyDescent="0.25"/>
    <row r="666" s="38" customFormat="1" x14ac:dyDescent="0.25"/>
    <row r="667" s="38" customFormat="1" x14ac:dyDescent="0.25"/>
    <row r="668" s="38" customFormat="1" x14ac:dyDescent="0.25"/>
    <row r="669" s="38" customFormat="1" x14ac:dyDescent="0.25"/>
    <row r="670" s="38" customFormat="1" x14ac:dyDescent="0.25"/>
    <row r="671" s="38" customFormat="1" x14ac:dyDescent="0.25"/>
    <row r="672" s="38" customFormat="1" x14ac:dyDescent="0.25"/>
    <row r="673" s="38" customFormat="1" x14ac:dyDescent="0.25"/>
    <row r="674" s="38" customFormat="1" x14ac:dyDescent="0.25"/>
    <row r="675" s="38" customFormat="1" x14ac:dyDescent="0.25"/>
    <row r="676" s="38" customFormat="1" x14ac:dyDescent="0.25"/>
  </sheetData>
  <sheetProtection password="C955" sheet="1" formatCells="0" formatColumns="0" selectLockedCells="1"/>
  <mergeCells count="111">
    <mergeCell ref="B1:D1"/>
    <mergeCell ref="B138:C138"/>
    <mergeCell ref="B140:C140"/>
    <mergeCell ref="B141:B145"/>
    <mergeCell ref="B147:C147"/>
    <mergeCell ref="E123:E126"/>
    <mergeCell ref="B128:C128"/>
    <mergeCell ref="E109:E110"/>
    <mergeCell ref="E119:E120"/>
    <mergeCell ref="E112:E117"/>
    <mergeCell ref="B118:C118"/>
    <mergeCell ref="B111:C111"/>
    <mergeCell ref="B2:G2"/>
    <mergeCell ref="E34:E38"/>
    <mergeCell ref="E42:E44"/>
    <mergeCell ref="E3:V3"/>
    <mergeCell ref="B45:C45"/>
    <mergeCell ref="G5:V5"/>
    <mergeCell ref="H6:V6"/>
    <mergeCell ref="B12:B32"/>
    <mergeCell ref="B9:C9"/>
    <mergeCell ref="B10:C10"/>
    <mergeCell ref="B11:C11"/>
    <mergeCell ref="E12:E32"/>
    <mergeCell ref="B201:C201"/>
    <mergeCell ref="E160:E180"/>
    <mergeCell ref="B182:B187"/>
    <mergeCell ref="E182:E187"/>
    <mergeCell ref="B193:C193"/>
    <mergeCell ref="E195:E200"/>
    <mergeCell ref="B160:B180"/>
    <mergeCell ref="E61:E63"/>
    <mergeCell ref="B60:C60"/>
    <mergeCell ref="B99:B103"/>
    <mergeCell ref="B109:B110"/>
    <mergeCell ref="B195:B200"/>
    <mergeCell ref="B159:C159"/>
    <mergeCell ref="B189:C189"/>
    <mergeCell ref="B192:C192"/>
    <mergeCell ref="E130:E131"/>
    <mergeCell ref="B112:B117"/>
    <mergeCell ref="B108:C108"/>
    <mergeCell ref="E67:E97"/>
    <mergeCell ref="B67:B97"/>
    <mergeCell ref="B119:B120"/>
    <mergeCell ref="B121:C121"/>
    <mergeCell ref="B122:C122"/>
    <mergeCell ref="B123:B126"/>
    <mergeCell ref="E105:E107"/>
    <mergeCell ref="B105:B107"/>
    <mergeCell ref="B46:C46"/>
    <mergeCell ref="B47:B51"/>
    <mergeCell ref="E47:E51"/>
    <mergeCell ref="E99:E103"/>
    <mergeCell ref="B33:C33"/>
    <mergeCell ref="B34:B38"/>
    <mergeCell ref="B66:C66"/>
    <mergeCell ref="B98:C98"/>
    <mergeCell ref="B104:C104"/>
    <mergeCell ref="E53:E59"/>
    <mergeCell ref="B52:C52"/>
    <mergeCell ref="B53:B59"/>
    <mergeCell ref="B42:B44"/>
    <mergeCell ref="E202:E204"/>
    <mergeCell ref="B127:C127"/>
    <mergeCell ref="B188:C188"/>
    <mergeCell ref="B151:C151"/>
    <mergeCell ref="B181:C181"/>
    <mergeCell ref="B202:B204"/>
    <mergeCell ref="B190:C190"/>
    <mergeCell ref="B130:B131"/>
    <mergeCell ref="B153:C153"/>
    <mergeCell ref="B154:C154"/>
    <mergeCell ref="B148:C148"/>
    <mergeCell ref="B152:C152"/>
    <mergeCell ref="B149:C149"/>
    <mergeCell ref="B158:C158"/>
    <mergeCell ref="B132:C132"/>
    <mergeCell ref="B137:C137"/>
    <mergeCell ref="E141:E145"/>
    <mergeCell ref="B157:C157"/>
    <mergeCell ref="B129:C129"/>
    <mergeCell ref="E133:E136"/>
    <mergeCell ref="B139:C139"/>
    <mergeCell ref="B150:C150"/>
    <mergeCell ref="B146:C146"/>
    <mergeCell ref="B133:B136"/>
    <mergeCell ref="D4:V4"/>
    <mergeCell ref="C247:F247"/>
    <mergeCell ref="C248:F248"/>
    <mergeCell ref="C249:F249"/>
    <mergeCell ref="B245:B246"/>
    <mergeCell ref="B8:C8"/>
    <mergeCell ref="B5:C7"/>
    <mergeCell ref="B39:C39"/>
    <mergeCell ref="B40:C40"/>
    <mergeCell ref="B41:C41"/>
    <mergeCell ref="B61:B63"/>
    <mergeCell ref="B64:C64"/>
    <mergeCell ref="B65:C65"/>
    <mergeCell ref="B194:C194"/>
    <mergeCell ref="B206:C206"/>
    <mergeCell ref="B207:C207"/>
    <mergeCell ref="B244:C244"/>
    <mergeCell ref="B243:C243"/>
    <mergeCell ref="B210:C210"/>
    <mergeCell ref="B209:C209"/>
    <mergeCell ref="B208:C208"/>
    <mergeCell ref="B205:C205"/>
    <mergeCell ref="B156:C156"/>
    <mergeCell ref="B191:C191"/>
  </mergeCells>
  <phoneticPr fontId="0" type="noConversion"/>
  <pageMargins left="0.51181102362204722" right="0.51181102362204722" top="0.78740157480314965" bottom="0.78740157480314965" header="0.31496062992125984" footer="0.31496062992125984"/>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1:AB658"/>
  <sheetViews>
    <sheetView showGridLines="0" zoomScale="90" zoomScaleNormal="90" zoomScaleSheetLayoutView="80" workbookViewId="0">
      <selection activeCell="K250" sqref="K250"/>
    </sheetView>
  </sheetViews>
  <sheetFormatPr defaultRowHeight="15" outlineLevelRow="1" x14ac:dyDescent="0.25"/>
  <cols>
    <col min="1" max="1" width="2.28515625" customWidth="1"/>
    <col min="2" max="2" width="8" customWidth="1"/>
    <col min="3" max="3" width="49.28515625" customWidth="1"/>
    <col min="4" max="4" width="11.7109375" customWidth="1"/>
    <col min="5" max="7" width="12.42578125" style="5" customWidth="1"/>
    <col min="8" max="10" width="13.7109375" customWidth="1"/>
    <col min="11" max="28" width="9.140625" style="38"/>
  </cols>
  <sheetData>
    <row r="1" spans="2:10" ht="18" customHeight="1" thickBot="1" x14ac:dyDescent="0.3">
      <c r="I1" s="685"/>
      <c r="J1" s="685"/>
    </row>
    <row r="2" spans="2:10" ht="27" thickTop="1" x14ac:dyDescent="0.25">
      <c r="B2" s="697" t="str">
        <f>'Úvodní list'!D10</f>
        <v>Roční rozpočet -podrobný rozpis rozpočtu na rok 2023</v>
      </c>
      <c r="C2" s="698"/>
      <c r="D2" s="698"/>
      <c r="E2" s="698"/>
      <c r="F2" s="699"/>
      <c r="G2" s="699"/>
      <c r="H2" s="699"/>
      <c r="I2" s="279" t="s">
        <v>169</v>
      </c>
      <c r="J2" s="280">
        <f>IF('Úvodní list'!F20=0,"Nevyplněn úvodní list",'Úvodní list'!F20)</f>
        <v>1700</v>
      </c>
    </row>
    <row r="3" spans="2:10" ht="20.25" customHeight="1" x14ac:dyDescent="0.25">
      <c r="B3" s="91"/>
      <c r="C3" s="281" t="s">
        <v>270</v>
      </c>
      <c r="D3" s="281"/>
      <c r="E3" s="693" t="str">
        <f>IF('Úvodní list'!F17=0,"Nevyplněn úvodní list",'Úvodní list'!F17)</f>
        <v xml:space="preserve">Odborný léčebný ústav Paseka, příspěvková organizace  </v>
      </c>
      <c r="F3" s="693"/>
      <c r="G3" s="693"/>
      <c r="H3" s="693"/>
      <c r="I3" s="693"/>
      <c r="J3" s="694"/>
    </row>
    <row r="4" spans="2:10" ht="15.75" thickBot="1" x14ac:dyDescent="0.3">
      <c r="B4" s="675" t="str">
        <f>'Úvodní list'!C21</f>
        <v>Pozn. :</v>
      </c>
      <c r="C4" s="676"/>
      <c r="D4" s="676"/>
      <c r="E4" s="695"/>
      <c r="F4" s="695"/>
      <c r="G4" s="695"/>
      <c r="H4" s="695"/>
      <c r="I4" s="695"/>
      <c r="J4" s="696"/>
    </row>
    <row r="5" spans="2:10" ht="26.25" customHeight="1" thickTop="1" thickBot="1" x14ac:dyDescent="0.3">
      <c r="B5" s="686" t="s">
        <v>271</v>
      </c>
      <c r="C5" s="687"/>
      <c r="D5" s="687"/>
      <c r="E5" s="687"/>
      <c r="F5" s="282"/>
      <c r="G5" s="283"/>
      <c r="H5" s="700" t="s">
        <v>404</v>
      </c>
      <c r="I5" s="701"/>
      <c r="J5" s="702"/>
    </row>
    <row r="6" spans="2:10" ht="18.95" customHeight="1" thickTop="1" x14ac:dyDescent="0.25">
      <c r="B6" s="688"/>
      <c r="C6" s="689"/>
      <c r="D6" s="689"/>
      <c r="E6" s="689"/>
      <c r="F6" s="284"/>
      <c r="G6" s="285"/>
      <c r="H6" s="286"/>
      <c r="I6" s="287"/>
      <c r="J6" s="703" t="s">
        <v>274</v>
      </c>
    </row>
    <row r="7" spans="2:10" ht="38.25" customHeight="1" x14ac:dyDescent="0.25">
      <c r="B7" s="690"/>
      <c r="C7" s="691"/>
      <c r="D7" s="691"/>
      <c r="E7" s="691"/>
      <c r="F7" s="284"/>
      <c r="G7" s="288"/>
      <c r="H7" s="289" t="s">
        <v>272</v>
      </c>
      <c r="I7" s="290" t="s">
        <v>273</v>
      </c>
      <c r="J7" s="703"/>
    </row>
    <row r="8" spans="2:10" ht="15.75" thickBot="1" x14ac:dyDescent="0.3">
      <c r="B8" s="596" t="s">
        <v>12</v>
      </c>
      <c r="C8" s="692"/>
      <c r="D8" s="291" t="s">
        <v>347</v>
      </c>
      <c r="E8" s="292" t="s">
        <v>43</v>
      </c>
      <c r="F8" s="292" t="s">
        <v>281</v>
      </c>
      <c r="G8" s="106" t="s">
        <v>281</v>
      </c>
      <c r="H8" s="293"/>
      <c r="I8" s="294"/>
      <c r="J8" s="704"/>
    </row>
    <row r="9" spans="2:10" ht="15.75" x14ac:dyDescent="0.25">
      <c r="B9" s="579" t="s">
        <v>13</v>
      </c>
      <c r="C9" s="673"/>
      <c r="D9" s="219"/>
      <c r="E9" s="220"/>
      <c r="F9" s="298"/>
      <c r="G9" s="190"/>
      <c r="H9" s="299">
        <f>'Hlavní činnost'!G9</f>
        <v>442242000</v>
      </c>
      <c r="I9" s="198">
        <f>'Doplňková činnost'!G9</f>
        <v>4066000.4623625283</v>
      </c>
      <c r="J9" s="199">
        <f>I9+H9</f>
        <v>446308000.46236253</v>
      </c>
    </row>
    <row r="10" spans="2:10" x14ac:dyDescent="0.25">
      <c r="B10" s="581" t="s">
        <v>14</v>
      </c>
      <c r="C10" s="674"/>
      <c r="D10" s="221"/>
      <c r="E10" s="222"/>
      <c r="F10" s="201"/>
      <c r="G10" s="202"/>
      <c r="H10" s="300">
        <f>'Hlavní činnost'!G10</f>
        <v>442230000</v>
      </c>
      <c r="I10" s="204">
        <f>'Doplňková činnost'!G10</f>
        <v>4066000.4623625283</v>
      </c>
      <c r="J10" s="205">
        <f t="shared" ref="J10:J73" si="0">I10+H10</f>
        <v>446296000.46236253</v>
      </c>
    </row>
    <row r="11" spans="2:10" x14ac:dyDescent="0.25">
      <c r="B11" s="598" t="s">
        <v>152</v>
      </c>
      <c r="C11" s="619"/>
      <c r="D11" s="126"/>
      <c r="E11" s="223">
        <v>501</v>
      </c>
      <c r="F11" s="224"/>
      <c r="G11" s="224"/>
      <c r="H11" s="295">
        <f>'Hlavní činnost'!G11</f>
        <v>56512000</v>
      </c>
      <c r="I11" s="179">
        <f>'Doplňková činnost'!G11</f>
        <v>852000</v>
      </c>
      <c r="J11" s="180">
        <f t="shared" si="0"/>
        <v>57364000</v>
      </c>
    </row>
    <row r="12" spans="2:10" outlineLevel="1" x14ac:dyDescent="0.25">
      <c r="B12" s="574" t="s">
        <v>15</v>
      </c>
      <c r="C12" s="116" t="s">
        <v>45</v>
      </c>
      <c r="D12" s="116"/>
      <c r="E12" s="664" t="s">
        <v>44</v>
      </c>
      <c r="F12" s="224" t="s">
        <v>282</v>
      </c>
      <c r="G12" s="224" t="s">
        <v>315</v>
      </c>
      <c r="H12" s="296">
        <f>'Hlavní činnost'!G12</f>
        <v>15772000</v>
      </c>
      <c r="I12" s="206">
        <f>'Doplňková činnost'!G12</f>
        <v>0</v>
      </c>
      <c r="J12" s="207">
        <f t="shared" si="0"/>
        <v>15772000</v>
      </c>
    </row>
    <row r="13" spans="2:10" outlineLevel="1" x14ac:dyDescent="0.25">
      <c r="B13" s="575"/>
      <c r="C13" s="116" t="s">
        <v>46</v>
      </c>
      <c r="D13" s="116"/>
      <c r="E13" s="665"/>
      <c r="F13" s="224" t="s">
        <v>283</v>
      </c>
      <c r="G13" s="224" t="s">
        <v>316</v>
      </c>
      <c r="H13" s="296">
        <f>'Hlavní činnost'!G13</f>
        <v>3522000.0000000005</v>
      </c>
      <c r="I13" s="206">
        <f>'Doplňková činnost'!G13</f>
        <v>30000</v>
      </c>
      <c r="J13" s="207">
        <f t="shared" si="0"/>
        <v>3552000.0000000005</v>
      </c>
    </row>
    <row r="14" spans="2:10" outlineLevel="1" x14ac:dyDescent="0.25">
      <c r="B14" s="575"/>
      <c r="C14" s="116" t="s">
        <v>890</v>
      </c>
      <c r="D14" s="116"/>
      <c r="E14" s="665"/>
      <c r="F14" s="224" t="s">
        <v>284</v>
      </c>
      <c r="G14" s="224" t="s">
        <v>317</v>
      </c>
      <c r="H14" s="296">
        <f>'Hlavní činnost'!G14</f>
        <v>0</v>
      </c>
      <c r="I14" s="206">
        <f>'Doplňková činnost'!G14</f>
        <v>700000</v>
      </c>
      <c r="J14" s="207">
        <f t="shared" si="0"/>
        <v>700000</v>
      </c>
    </row>
    <row r="15" spans="2:10" ht="38.25" outlineLevel="1" x14ac:dyDescent="0.25">
      <c r="B15" s="575"/>
      <c r="C15" s="116" t="s">
        <v>47</v>
      </c>
      <c r="D15" s="116"/>
      <c r="E15" s="665"/>
      <c r="F15" s="224" t="s">
        <v>285</v>
      </c>
      <c r="G15" s="224" t="s">
        <v>318</v>
      </c>
      <c r="H15" s="296">
        <f>'Hlavní činnost'!G15</f>
        <v>0</v>
      </c>
      <c r="I15" s="206">
        <f>'Doplňková činnost'!G15</f>
        <v>0</v>
      </c>
      <c r="J15" s="207">
        <f t="shared" si="0"/>
        <v>0</v>
      </c>
    </row>
    <row r="16" spans="2:10" outlineLevel="1" x14ac:dyDescent="0.25">
      <c r="B16" s="575"/>
      <c r="C16" s="116" t="s">
        <v>48</v>
      </c>
      <c r="D16" s="116"/>
      <c r="E16" s="665"/>
      <c r="F16" s="224" t="s">
        <v>286</v>
      </c>
      <c r="G16" s="224" t="s">
        <v>319</v>
      </c>
      <c r="H16" s="296">
        <f>'Hlavní činnost'!G16</f>
        <v>28668000</v>
      </c>
      <c r="I16" s="206">
        <f>'Doplňková činnost'!G16</f>
        <v>20000</v>
      </c>
      <c r="J16" s="207">
        <f t="shared" si="0"/>
        <v>28688000</v>
      </c>
    </row>
    <row r="17" spans="2:10" ht="24.75" customHeight="1" outlineLevel="1" x14ac:dyDescent="0.25">
      <c r="B17" s="575"/>
      <c r="C17" s="116" t="s">
        <v>49</v>
      </c>
      <c r="D17" s="116"/>
      <c r="E17" s="665"/>
      <c r="F17" s="224" t="s">
        <v>287</v>
      </c>
      <c r="G17" s="224" t="s">
        <v>320</v>
      </c>
      <c r="H17" s="296">
        <f>'Hlavní činnost'!G17</f>
        <v>0</v>
      </c>
      <c r="I17" s="206">
        <f>'Doplňková činnost'!G17</f>
        <v>0</v>
      </c>
      <c r="J17" s="207">
        <f t="shared" si="0"/>
        <v>0</v>
      </c>
    </row>
    <row r="18" spans="2:10" ht="25.5" outlineLevel="1" x14ac:dyDescent="0.25">
      <c r="B18" s="575"/>
      <c r="C18" s="116" t="s">
        <v>50</v>
      </c>
      <c r="D18" s="116"/>
      <c r="E18" s="665"/>
      <c r="F18" s="224" t="s">
        <v>288</v>
      </c>
      <c r="G18" s="224" t="s">
        <v>321</v>
      </c>
      <c r="H18" s="296">
        <f>'Hlavní činnost'!G18</f>
        <v>0</v>
      </c>
      <c r="I18" s="206">
        <f>'Doplňková činnost'!G18</f>
        <v>0</v>
      </c>
      <c r="J18" s="207">
        <f t="shared" si="0"/>
        <v>0</v>
      </c>
    </row>
    <row r="19" spans="2:10" ht="25.5" outlineLevel="1" x14ac:dyDescent="0.25">
      <c r="B19" s="575"/>
      <c r="C19" s="116" t="s">
        <v>51</v>
      </c>
      <c r="D19" s="116"/>
      <c r="E19" s="665"/>
      <c r="F19" s="224" t="s">
        <v>289</v>
      </c>
      <c r="G19" s="224" t="s">
        <v>322</v>
      </c>
      <c r="H19" s="296">
        <f>'Hlavní činnost'!G19</f>
        <v>45000</v>
      </c>
      <c r="I19" s="206">
        <f>'Doplňková činnost'!G19</f>
        <v>0</v>
      </c>
      <c r="J19" s="207">
        <f t="shared" si="0"/>
        <v>45000</v>
      </c>
    </row>
    <row r="20" spans="2:10" outlineLevel="1" x14ac:dyDescent="0.25">
      <c r="B20" s="575"/>
      <c r="C20" s="116" t="s">
        <v>52</v>
      </c>
      <c r="D20" s="116"/>
      <c r="E20" s="665"/>
      <c r="F20" s="224" t="s">
        <v>290</v>
      </c>
      <c r="G20" s="224" t="s">
        <v>323</v>
      </c>
      <c r="H20" s="296">
        <f>'Hlavní činnost'!G20</f>
        <v>416000.00000000006</v>
      </c>
      <c r="I20" s="206">
        <f>'Doplňková činnost'!G20</f>
        <v>999.99999999999989</v>
      </c>
      <c r="J20" s="207">
        <f t="shared" si="0"/>
        <v>417000.00000000006</v>
      </c>
    </row>
    <row r="21" spans="2:10" outlineLevel="1" x14ac:dyDescent="0.25">
      <c r="B21" s="575"/>
      <c r="C21" s="116" t="s">
        <v>53</v>
      </c>
      <c r="D21" s="116"/>
      <c r="E21" s="665"/>
      <c r="F21" s="224" t="s">
        <v>291</v>
      </c>
      <c r="G21" s="224" t="s">
        <v>324</v>
      </c>
      <c r="H21" s="296">
        <f>'Hlavní činnost'!G21</f>
        <v>0</v>
      </c>
      <c r="I21" s="206">
        <f>'Doplňková činnost'!G21</f>
        <v>0</v>
      </c>
      <c r="J21" s="207">
        <f t="shared" si="0"/>
        <v>0</v>
      </c>
    </row>
    <row r="22" spans="2:10" outlineLevel="1" x14ac:dyDescent="0.25">
      <c r="B22" s="575"/>
      <c r="C22" s="116" t="s">
        <v>54</v>
      </c>
      <c r="D22" s="116"/>
      <c r="E22" s="665"/>
      <c r="F22" s="224" t="s">
        <v>292</v>
      </c>
      <c r="G22" s="224" t="s">
        <v>325</v>
      </c>
      <c r="H22" s="296">
        <f>'Hlavní činnost'!G22</f>
        <v>5000</v>
      </c>
      <c r="I22" s="206">
        <f>'Doplňková činnost'!G22</f>
        <v>0</v>
      </c>
      <c r="J22" s="207">
        <f t="shared" si="0"/>
        <v>5000</v>
      </c>
    </row>
    <row r="23" spans="2:10" outlineLevel="1" x14ac:dyDescent="0.25">
      <c r="B23" s="575"/>
      <c r="C23" s="116" t="s">
        <v>55</v>
      </c>
      <c r="D23" s="116"/>
      <c r="E23" s="665"/>
      <c r="F23" s="224" t="s">
        <v>293</v>
      </c>
      <c r="G23" s="224" t="s">
        <v>326</v>
      </c>
      <c r="H23" s="296">
        <f>'Hlavní činnost'!G23</f>
        <v>0</v>
      </c>
      <c r="I23" s="206">
        <f>'Doplňková činnost'!G23</f>
        <v>0</v>
      </c>
      <c r="J23" s="207">
        <f t="shared" si="0"/>
        <v>0</v>
      </c>
    </row>
    <row r="24" spans="2:10" outlineLevel="1" x14ac:dyDescent="0.25">
      <c r="B24" s="575"/>
      <c r="C24" s="116" t="s">
        <v>56</v>
      </c>
      <c r="D24" s="116"/>
      <c r="E24" s="665"/>
      <c r="F24" s="224" t="s">
        <v>294</v>
      </c>
      <c r="G24" s="224" t="s">
        <v>327</v>
      </c>
      <c r="H24" s="296">
        <f>'Hlavní činnost'!G24</f>
        <v>470000.00000000006</v>
      </c>
      <c r="I24" s="206">
        <f>'Doplňková činnost'!G24</f>
        <v>3000</v>
      </c>
      <c r="J24" s="207">
        <f t="shared" si="0"/>
        <v>473000.00000000006</v>
      </c>
    </row>
    <row r="25" spans="2:10" outlineLevel="1" x14ac:dyDescent="0.25">
      <c r="B25" s="575"/>
      <c r="C25" s="116" t="s">
        <v>57</v>
      </c>
      <c r="D25" s="116"/>
      <c r="E25" s="665"/>
      <c r="F25" s="224" t="s">
        <v>295</v>
      </c>
      <c r="G25" s="224" t="s">
        <v>328</v>
      </c>
      <c r="H25" s="296">
        <f>'Hlavní činnost'!G25</f>
        <v>3320000</v>
      </c>
      <c r="I25" s="206">
        <f>'Doplňková činnost'!G25</f>
        <v>53000</v>
      </c>
      <c r="J25" s="207">
        <f t="shared" si="0"/>
        <v>3373000</v>
      </c>
    </row>
    <row r="26" spans="2:10" outlineLevel="1" x14ac:dyDescent="0.25">
      <c r="B26" s="575"/>
      <c r="C26" s="116" t="s">
        <v>58</v>
      </c>
      <c r="D26" s="116"/>
      <c r="E26" s="665"/>
      <c r="F26" s="224" t="s">
        <v>296</v>
      </c>
      <c r="G26" s="224" t="s">
        <v>329</v>
      </c>
      <c r="H26" s="296">
        <f>'Hlavní činnost'!G26</f>
        <v>1039000</v>
      </c>
      <c r="I26" s="206">
        <f>'Doplňková činnost'!G26</f>
        <v>4000.0000000000009</v>
      </c>
      <c r="J26" s="207">
        <f t="shared" si="0"/>
        <v>1043000</v>
      </c>
    </row>
    <row r="27" spans="2:10" outlineLevel="1" x14ac:dyDescent="0.25">
      <c r="B27" s="575"/>
      <c r="C27" s="116" t="s">
        <v>59</v>
      </c>
      <c r="D27" s="116"/>
      <c r="E27" s="665"/>
      <c r="F27" s="224" t="s">
        <v>297</v>
      </c>
      <c r="G27" s="224" t="s">
        <v>330</v>
      </c>
      <c r="H27" s="296">
        <f>'Hlavní činnost'!G27</f>
        <v>2749999.9999999995</v>
      </c>
      <c r="I27" s="206">
        <f>'Doplňková činnost'!G27</f>
        <v>41000</v>
      </c>
      <c r="J27" s="207">
        <f t="shared" si="0"/>
        <v>2790999.9999999995</v>
      </c>
    </row>
    <row r="28" spans="2:10" outlineLevel="1" x14ac:dyDescent="0.25">
      <c r="B28" s="575"/>
      <c r="C28" s="116" t="s">
        <v>60</v>
      </c>
      <c r="D28" s="116"/>
      <c r="E28" s="665"/>
      <c r="F28" s="224" t="s">
        <v>298</v>
      </c>
      <c r="G28" s="224" t="s">
        <v>331</v>
      </c>
      <c r="H28" s="296">
        <f>'Hlavní činnost'!G28</f>
        <v>29999.999999999996</v>
      </c>
      <c r="I28" s="206">
        <f>'Doplňková činnost'!G28</f>
        <v>0</v>
      </c>
      <c r="J28" s="207">
        <f t="shared" si="0"/>
        <v>29999.999999999996</v>
      </c>
    </row>
    <row r="29" spans="2:10" outlineLevel="1" x14ac:dyDescent="0.25">
      <c r="B29" s="575"/>
      <c r="C29" s="116" t="s">
        <v>61</v>
      </c>
      <c r="D29" s="116"/>
      <c r="E29" s="665"/>
      <c r="F29" s="224" t="s">
        <v>299</v>
      </c>
      <c r="G29" s="224" t="s">
        <v>332</v>
      </c>
      <c r="H29" s="296">
        <f>'Hlavní činnost'!G29</f>
        <v>60000</v>
      </c>
      <c r="I29" s="206">
        <f>'Doplňková činnost'!G29</f>
        <v>0</v>
      </c>
      <c r="J29" s="207">
        <f t="shared" si="0"/>
        <v>60000</v>
      </c>
    </row>
    <row r="30" spans="2:10" outlineLevel="1" x14ac:dyDescent="0.25">
      <c r="B30" s="575"/>
      <c r="C30" s="116" t="s">
        <v>62</v>
      </c>
      <c r="D30" s="116"/>
      <c r="E30" s="665"/>
      <c r="F30" s="224" t="s">
        <v>300</v>
      </c>
      <c r="G30" s="224" t="s">
        <v>333</v>
      </c>
      <c r="H30" s="296">
        <f>'Hlavní činnost'!G30</f>
        <v>0</v>
      </c>
      <c r="I30" s="206">
        <f>'Doplňková činnost'!G30</f>
        <v>0</v>
      </c>
      <c r="J30" s="207">
        <f t="shared" si="0"/>
        <v>0</v>
      </c>
    </row>
    <row r="31" spans="2:10" outlineLevel="1" x14ac:dyDescent="0.25">
      <c r="B31" s="575"/>
      <c r="C31" s="116" t="s">
        <v>63</v>
      </c>
      <c r="D31" s="116"/>
      <c r="E31" s="665"/>
      <c r="F31" s="224" t="s">
        <v>301</v>
      </c>
      <c r="G31" s="224" t="s">
        <v>334</v>
      </c>
      <c r="H31" s="296">
        <f>'Hlavní činnost'!G31</f>
        <v>0</v>
      </c>
      <c r="I31" s="206">
        <f>'Doplňková činnost'!G31</f>
        <v>0</v>
      </c>
      <c r="J31" s="207">
        <f t="shared" si="0"/>
        <v>0</v>
      </c>
    </row>
    <row r="32" spans="2:10" ht="16.5" customHeight="1" outlineLevel="1" x14ac:dyDescent="0.25">
      <c r="B32" s="576"/>
      <c r="C32" s="116" t="s">
        <v>34</v>
      </c>
      <c r="D32" s="116"/>
      <c r="E32" s="666"/>
      <c r="F32" s="224"/>
      <c r="G32" s="224"/>
      <c r="H32" s="296">
        <f>'Hlavní činnost'!G32</f>
        <v>414999.99999999988</v>
      </c>
      <c r="I32" s="206">
        <f>'Doplňková činnost'!G32</f>
        <v>0</v>
      </c>
      <c r="J32" s="207">
        <f t="shared" si="0"/>
        <v>414999.99999999988</v>
      </c>
    </row>
    <row r="33" spans="2:10" x14ac:dyDescent="0.25">
      <c r="B33" s="577" t="s">
        <v>151</v>
      </c>
      <c r="C33" s="578"/>
      <c r="D33" s="129"/>
      <c r="E33" s="223" t="s">
        <v>139</v>
      </c>
      <c r="F33" s="224"/>
      <c r="G33" s="224"/>
      <c r="H33" s="295">
        <f>'Hlavní činnost'!G33</f>
        <v>28723000.000000004</v>
      </c>
      <c r="I33" s="179">
        <f>'Doplňková činnost'!G33</f>
        <v>721000.27245536237</v>
      </c>
      <c r="J33" s="180">
        <f t="shared" si="0"/>
        <v>29444000.272455364</v>
      </c>
    </row>
    <row r="34" spans="2:10" ht="23.25" customHeight="1" outlineLevel="1" x14ac:dyDescent="0.25">
      <c r="B34" s="574" t="s">
        <v>15</v>
      </c>
      <c r="C34" s="116" t="s">
        <v>64</v>
      </c>
      <c r="D34" s="116"/>
      <c r="E34" s="664" t="s">
        <v>139</v>
      </c>
      <c r="F34" s="224" t="s">
        <v>282</v>
      </c>
      <c r="G34" s="224" t="s">
        <v>315</v>
      </c>
      <c r="H34" s="296">
        <f>'Hlavní činnost'!G34</f>
        <v>470000</v>
      </c>
      <c r="I34" s="206">
        <f>'Doplňková činnost'!G34</f>
        <v>90999.999999999985</v>
      </c>
      <c r="J34" s="207">
        <f t="shared" si="0"/>
        <v>561000</v>
      </c>
    </row>
    <row r="35" spans="2:10" outlineLevel="1" x14ac:dyDescent="0.25">
      <c r="B35" s="575"/>
      <c r="C35" s="116" t="s">
        <v>147</v>
      </c>
      <c r="D35" s="116"/>
      <c r="E35" s="665"/>
      <c r="F35" s="224" t="s">
        <v>285</v>
      </c>
      <c r="G35" s="224" t="s">
        <v>318</v>
      </c>
      <c r="H35" s="296">
        <f>'Hlavní činnost'!G35</f>
        <v>110000</v>
      </c>
      <c r="I35" s="206">
        <f>'Doplňková činnost'!G35</f>
        <v>0</v>
      </c>
      <c r="J35" s="207">
        <f t="shared" si="0"/>
        <v>110000</v>
      </c>
    </row>
    <row r="36" spans="2:10" outlineLevel="1" x14ac:dyDescent="0.25">
      <c r="B36" s="575"/>
      <c r="C36" s="116" t="s">
        <v>148</v>
      </c>
      <c r="D36" s="116"/>
      <c r="E36" s="665"/>
      <c r="F36" s="224" t="s">
        <v>287</v>
      </c>
      <c r="G36" s="224" t="s">
        <v>319</v>
      </c>
      <c r="H36" s="296">
        <f>'Hlavní činnost'!G36</f>
        <v>19709000.000000004</v>
      </c>
      <c r="I36" s="206">
        <f>'Doplňková činnost'!G36</f>
        <v>360000.41145800694</v>
      </c>
      <c r="J36" s="207">
        <f t="shared" si="0"/>
        <v>20069000.411458012</v>
      </c>
    </row>
    <row r="37" spans="2:10" outlineLevel="1" x14ac:dyDescent="0.25">
      <c r="B37" s="575"/>
      <c r="C37" s="116" t="s">
        <v>149</v>
      </c>
      <c r="D37" s="116"/>
      <c r="E37" s="665"/>
      <c r="F37" s="224" t="s">
        <v>288</v>
      </c>
      <c r="G37" s="224" t="s">
        <v>320</v>
      </c>
      <c r="H37" s="296">
        <f>'Hlavní činnost'!G37</f>
        <v>8434000</v>
      </c>
      <c r="I37" s="206">
        <f>'Doplňková činnost'!G37</f>
        <v>269999.86099735548</v>
      </c>
      <c r="J37" s="207">
        <f t="shared" si="0"/>
        <v>8703999.8609973546</v>
      </c>
    </row>
    <row r="38" spans="2:10" ht="18" customHeight="1" outlineLevel="1" x14ac:dyDescent="0.25">
      <c r="B38" s="576"/>
      <c r="C38" s="116" t="s">
        <v>34</v>
      </c>
      <c r="D38" s="116"/>
      <c r="E38" s="666"/>
      <c r="F38" s="224"/>
      <c r="G38" s="224"/>
      <c r="H38" s="296">
        <f>'Hlavní činnost'!G38</f>
        <v>0</v>
      </c>
      <c r="I38" s="206">
        <f>'Doplňková činnost'!G38</f>
        <v>0</v>
      </c>
      <c r="J38" s="207">
        <f t="shared" si="0"/>
        <v>0</v>
      </c>
    </row>
    <row r="39" spans="2:10" x14ac:dyDescent="0.25">
      <c r="B39" s="577" t="s">
        <v>150</v>
      </c>
      <c r="C39" s="578"/>
      <c r="D39" s="129"/>
      <c r="E39" s="223" t="s">
        <v>140</v>
      </c>
      <c r="F39" s="224"/>
      <c r="G39" s="224"/>
      <c r="H39" s="295">
        <f>'Hlavní činnost'!G39</f>
        <v>0</v>
      </c>
      <c r="I39" s="179">
        <f>'Doplňková činnost'!G39</f>
        <v>0</v>
      </c>
      <c r="J39" s="180">
        <f t="shared" si="0"/>
        <v>0</v>
      </c>
    </row>
    <row r="40" spans="2:10" x14ac:dyDescent="0.25">
      <c r="B40" s="577" t="s">
        <v>153</v>
      </c>
      <c r="C40" s="578"/>
      <c r="D40" s="129"/>
      <c r="E40" s="223" t="s">
        <v>141</v>
      </c>
      <c r="F40" s="224"/>
      <c r="G40" s="224"/>
      <c r="H40" s="295">
        <f>'Hlavní činnost'!G40</f>
        <v>0</v>
      </c>
      <c r="I40" s="179">
        <f>'Doplňková činnost'!G40</f>
        <v>525000</v>
      </c>
      <c r="J40" s="180">
        <f t="shared" si="0"/>
        <v>525000</v>
      </c>
    </row>
    <row r="41" spans="2:10" x14ac:dyDescent="0.25">
      <c r="B41" s="577" t="s">
        <v>154</v>
      </c>
      <c r="C41" s="578"/>
      <c r="D41" s="129"/>
      <c r="E41" s="223" t="s">
        <v>142</v>
      </c>
      <c r="F41" s="224"/>
      <c r="G41" s="224"/>
      <c r="H41" s="295">
        <f>'Hlavní činnost'!G41</f>
        <v>0</v>
      </c>
      <c r="I41" s="179">
        <f>'Doplňková činnost'!G41</f>
        <v>0</v>
      </c>
      <c r="J41" s="180">
        <f t="shared" si="0"/>
        <v>0</v>
      </c>
    </row>
    <row r="42" spans="2:10" outlineLevel="1" x14ac:dyDescent="0.25">
      <c r="B42" s="583" t="s">
        <v>15</v>
      </c>
      <c r="C42" s="116" t="s">
        <v>157</v>
      </c>
      <c r="D42" s="116"/>
      <c r="E42" s="664" t="s">
        <v>142</v>
      </c>
      <c r="F42" s="224" t="s">
        <v>282</v>
      </c>
      <c r="G42" s="224" t="s">
        <v>315</v>
      </c>
      <c r="H42" s="296">
        <f>'Hlavní činnost'!G42</f>
        <v>0</v>
      </c>
      <c r="I42" s="206">
        <f>'Doplňková činnost'!G42</f>
        <v>0</v>
      </c>
      <c r="J42" s="207">
        <f t="shared" si="0"/>
        <v>0</v>
      </c>
    </row>
    <row r="43" spans="2:10" outlineLevel="1" x14ac:dyDescent="0.25">
      <c r="B43" s="584"/>
      <c r="C43" s="116" t="s">
        <v>158</v>
      </c>
      <c r="D43" s="116"/>
      <c r="E43" s="665"/>
      <c r="F43" s="224" t="s">
        <v>285</v>
      </c>
      <c r="G43" s="224" t="s">
        <v>318</v>
      </c>
      <c r="H43" s="296">
        <f>'Hlavní činnost'!G43</f>
        <v>0</v>
      </c>
      <c r="I43" s="206">
        <f>'Doplňková činnost'!G43</f>
        <v>0</v>
      </c>
      <c r="J43" s="207">
        <f t="shared" si="0"/>
        <v>0</v>
      </c>
    </row>
    <row r="44" spans="2:10" ht="19.5" customHeight="1" outlineLevel="1" x14ac:dyDescent="0.25">
      <c r="B44" s="585"/>
      <c r="C44" s="116" t="s">
        <v>34</v>
      </c>
      <c r="D44" s="116"/>
      <c r="E44" s="666"/>
      <c r="F44" s="224"/>
      <c r="G44" s="224"/>
      <c r="H44" s="296">
        <f>'Hlavní činnost'!G44</f>
        <v>0</v>
      </c>
      <c r="I44" s="206">
        <f>'Doplňková činnost'!G44</f>
        <v>0</v>
      </c>
      <c r="J44" s="207">
        <f t="shared" si="0"/>
        <v>0</v>
      </c>
    </row>
    <row r="45" spans="2:10" x14ac:dyDescent="0.25">
      <c r="B45" s="577" t="s">
        <v>155</v>
      </c>
      <c r="C45" s="578"/>
      <c r="D45" s="129"/>
      <c r="E45" s="223" t="s">
        <v>143</v>
      </c>
      <c r="F45" s="224"/>
      <c r="G45" s="224"/>
      <c r="H45" s="295">
        <f>'Hlavní činnost'!G45</f>
        <v>0</v>
      </c>
      <c r="I45" s="179">
        <f>'Doplňková činnost'!G45</f>
        <v>0</v>
      </c>
      <c r="J45" s="180">
        <f t="shared" si="0"/>
        <v>0</v>
      </c>
    </row>
    <row r="46" spans="2:10" x14ac:dyDescent="0.25">
      <c r="B46" s="577" t="s">
        <v>159</v>
      </c>
      <c r="C46" s="578"/>
      <c r="D46" s="129"/>
      <c r="E46" s="223" t="s">
        <v>144</v>
      </c>
      <c r="F46" s="224"/>
      <c r="G46" s="224"/>
      <c r="H46" s="295">
        <f>'Hlavní činnost'!G46</f>
        <v>0</v>
      </c>
      <c r="I46" s="179">
        <f>'Doplňková činnost'!G46</f>
        <v>0</v>
      </c>
      <c r="J46" s="180">
        <f t="shared" si="0"/>
        <v>0</v>
      </c>
    </row>
    <row r="47" spans="2:10" outlineLevel="1" x14ac:dyDescent="0.25">
      <c r="B47" s="623" t="s">
        <v>15</v>
      </c>
      <c r="C47" s="116" t="s">
        <v>160</v>
      </c>
      <c r="D47" s="116"/>
      <c r="E47" s="664" t="s">
        <v>144</v>
      </c>
      <c r="F47" s="224" t="s">
        <v>282</v>
      </c>
      <c r="G47" s="224" t="s">
        <v>315</v>
      </c>
      <c r="H47" s="296">
        <f>'Hlavní činnost'!G47</f>
        <v>0</v>
      </c>
      <c r="I47" s="206">
        <f>'Doplňková činnost'!G47</f>
        <v>0</v>
      </c>
      <c r="J47" s="207">
        <f t="shared" si="0"/>
        <v>0</v>
      </c>
    </row>
    <row r="48" spans="2:10" outlineLevel="1" x14ac:dyDescent="0.25">
      <c r="B48" s="624"/>
      <c r="C48" s="116" t="s">
        <v>161</v>
      </c>
      <c r="D48" s="116"/>
      <c r="E48" s="665"/>
      <c r="F48" s="224" t="s">
        <v>285</v>
      </c>
      <c r="G48" s="224" t="s">
        <v>318</v>
      </c>
      <c r="H48" s="296">
        <f>'Hlavní činnost'!G48</f>
        <v>0</v>
      </c>
      <c r="I48" s="206">
        <f>'Doplňková činnost'!G48</f>
        <v>0</v>
      </c>
      <c r="J48" s="207">
        <f t="shared" si="0"/>
        <v>0</v>
      </c>
    </row>
    <row r="49" spans="2:10" outlineLevel="1" x14ac:dyDescent="0.25">
      <c r="B49" s="624"/>
      <c r="C49" s="116" t="s">
        <v>65</v>
      </c>
      <c r="D49" s="116"/>
      <c r="E49" s="665"/>
      <c r="F49" s="224" t="s">
        <v>287</v>
      </c>
      <c r="G49" s="224" t="s">
        <v>319</v>
      </c>
      <c r="H49" s="296">
        <f>'Hlavní činnost'!G49</f>
        <v>0</v>
      </c>
      <c r="I49" s="206">
        <f>'Doplňková činnost'!G49</f>
        <v>0</v>
      </c>
      <c r="J49" s="207">
        <f t="shared" si="0"/>
        <v>0</v>
      </c>
    </row>
    <row r="50" spans="2:10" outlineLevel="1" x14ac:dyDescent="0.25">
      <c r="B50" s="624"/>
      <c r="C50" s="116" t="s">
        <v>66</v>
      </c>
      <c r="D50" s="116"/>
      <c r="E50" s="665"/>
      <c r="F50" s="224" t="s">
        <v>288</v>
      </c>
      <c r="G50" s="224" t="s">
        <v>320</v>
      </c>
      <c r="H50" s="296">
        <f>'Hlavní činnost'!G50</f>
        <v>0</v>
      </c>
      <c r="I50" s="206">
        <f>'Doplňková činnost'!G50</f>
        <v>0</v>
      </c>
      <c r="J50" s="207">
        <f t="shared" si="0"/>
        <v>0</v>
      </c>
    </row>
    <row r="51" spans="2:10" outlineLevel="1" x14ac:dyDescent="0.25">
      <c r="B51" s="625"/>
      <c r="C51" s="116" t="s">
        <v>34</v>
      </c>
      <c r="D51" s="116"/>
      <c r="E51" s="666"/>
      <c r="F51" s="224"/>
      <c r="G51" s="224"/>
      <c r="H51" s="296">
        <f>'Hlavní činnost'!G51</f>
        <v>0</v>
      </c>
      <c r="I51" s="206">
        <f>'Doplňková činnost'!G51</f>
        <v>0</v>
      </c>
      <c r="J51" s="207">
        <f t="shared" si="0"/>
        <v>0</v>
      </c>
    </row>
    <row r="52" spans="2:10" x14ac:dyDescent="0.25">
      <c r="B52" s="577" t="s">
        <v>156</v>
      </c>
      <c r="C52" s="578"/>
      <c r="D52" s="129"/>
      <c r="E52" s="223" t="s">
        <v>145</v>
      </c>
      <c r="F52" s="224"/>
      <c r="G52" s="224"/>
      <c r="H52" s="295">
        <f>'Hlavní činnost'!G52</f>
        <v>7278000</v>
      </c>
      <c r="I52" s="179">
        <f>'Doplňková činnost'!G52</f>
        <v>46000</v>
      </c>
      <c r="J52" s="180">
        <f t="shared" si="0"/>
        <v>7324000</v>
      </c>
    </row>
    <row r="53" spans="2:10" outlineLevel="1" x14ac:dyDescent="0.25">
      <c r="B53" s="574" t="s">
        <v>15</v>
      </c>
      <c r="C53" s="339" t="s">
        <v>850</v>
      </c>
      <c r="D53" s="339"/>
      <c r="E53" s="664" t="s">
        <v>145</v>
      </c>
      <c r="F53" s="224" t="s">
        <v>289</v>
      </c>
      <c r="G53" s="224" t="s">
        <v>321</v>
      </c>
      <c r="H53" s="296">
        <f>'Hlavní činnost'!G53</f>
        <v>5478000</v>
      </c>
      <c r="I53" s="206">
        <f>'Doplňková činnost'!G53</f>
        <v>20000</v>
      </c>
      <c r="J53" s="207">
        <f t="shared" si="0"/>
        <v>5498000</v>
      </c>
    </row>
    <row r="54" spans="2:10" outlineLevel="1" x14ac:dyDescent="0.25">
      <c r="B54" s="575"/>
      <c r="C54" s="339" t="s">
        <v>851</v>
      </c>
      <c r="D54" s="339"/>
      <c r="E54" s="665"/>
      <c r="F54" s="224" t="s">
        <v>855</v>
      </c>
      <c r="G54" s="224" t="s">
        <v>856</v>
      </c>
      <c r="H54" s="296">
        <f>'Hlavní činnost'!G54</f>
        <v>0</v>
      </c>
      <c r="I54" s="206">
        <f>'Doplňková činnost'!G54</f>
        <v>0</v>
      </c>
      <c r="J54" s="207">
        <f t="shared" si="0"/>
        <v>0</v>
      </c>
    </row>
    <row r="55" spans="2:10" outlineLevel="1" x14ac:dyDescent="0.25">
      <c r="B55" s="575"/>
      <c r="C55" s="340" t="s">
        <v>895</v>
      </c>
      <c r="D55" s="339"/>
      <c r="E55" s="665"/>
      <c r="F55" s="224" t="s">
        <v>857</v>
      </c>
      <c r="G55" s="224" t="s">
        <v>858</v>
      </c>
      <c r="H55" s="370" t="str">
        <f>'Hlavní činnost'!G55</f>
        <v>x</v>
      </c>
      <c r="I55" s="371" t="str">
        <f>'Doplňková činnost'!G55</f>
        <v>x</v>
      </c>
      <c r="J55" s="372" t="s">
        <v>859</v>
      </c>
    </row>
    <row r="56" spans="2:10" outlineLevel="1" x14ac:dyDescent="0.25">
      <c r="B56" s="575"/>
      <c r="C56" s="339" t="s">
        <v>162</v>
      </c>
      <c r="D56" s="339"/>
      <c r="E56" s="665"/>
      <c r="F56" s="224" t="s">
        <v>287</v>
      </c>
      <c r="G56" s="224" t="s">
        <v>319</v>
      </c>
      <c r="H56" s="296">
        <f>'Hlavní činnost'!G56</f>
        <v>1050000.0000000002</v>
      </c>
      <c r="I56" s="206">
        <f>'Doplňková činnost'!G56</f>
        <v>26000</v>
      </c>
      <c r="J56" s="207">
        <f t="shared" si="0"/>
        <v>1076000.0000000002</v>
      </c>
    </row>
    <row r="57" spans="2:10" outlineLevel="1" x14ac:dyDescent="0.25">
      <c r="B57" s="575"/>
      <c r="C57" s="339" t="s">
        <v>163</v>
      </c>
      <c r="D57" s="339"/>
      <c r="E57" s="665"/>
      <c r="F57" s="224" t="s">
        <v>288</v>
      </c>
      <c r="G57" s="224" t="s">
        <v>320</v>
      </c>
      <c r="H57" s="296">
        <f>'Hlavní činnost'!G57</f>
        <v>280000</v>
      </c>
      <c r="I57" s="206">
        <f>'Doplňková činnost'!G57</f>
        <v>0</v>
      </c>
      <c r="J57" s="207">
        <f t="shared" si="0"/>
        <v>280000</v>
      </c>
    </row>
    <row r="58" spans="2:10" outlineLevel="1" x14ac:dyDescent="0.25">
      <c r="B58" s="575"/>
      <c r="C58" s="339" t="s">
        <v>67</v>
      </c>
      <c r="D58" s="339"/>
      <c r="E58" s="665"/>
      <c r="F58" s="224" t="s">
        <v>290</v>
      </c>
      <c r="G58" s="224" t="s">
        <v>322</v>
      </c>
      <c r="H58" s="296">
        <f>'Hlavní činnost'!G58</f>
        <v>0</v>
      </c>
      <c r="I58" s="206">
        <f>'Doplňková činnost'!G58</f>
        <v>0</v>
      </c>
      <c r="J58" s="207">
        <f t="shared" si="0"/>
        <v>0</v>
      </c>
    </row>
    <row r="59" spans="2:10" outlineLevel="1" x14ac:dyDescent="0.25">
      <c r="B59" s="576"/>
      <c r="C59" s="339" t="s">
        <v>34</v>
      </c>
      <c r="D59" s="339"/>
      <c r="E59" s="666"/>
      <c r="F59" s="224"/>
      <c r="G59" s="224"/>
      <c r="H59" s="296">
        <f>'Hlavní činnost'!G59</f>
        <v>470000.00000000006</v>
      </c>
      <c r="I59" s="206">
        <f>'Doplňková činnost'!G59</f>
        <v>0</v>
      </c>
      <c r="J59" s="207">
        <f t="shared" si="0"/>
        <v>470000.00000000006</v>
      </c>
    </row>
    <row r="60" spans="2:10" x14ac:dyDescent="0.25">
      <c r="B60" s="577" t="s">
        <v>164</v>
      </c>
      <c r="C60" s="578"/>
      <c r="D60" s="129"/>
      <c r="E60" s="223" t="s">
        <v>146</v>
      </c>
      <c r="F60" s="224"/>
      <c r="G60" s="224"/>
      <c r="H60" s="295">
        <f>'Hlavní činnost'!G60</f>
        <v>210000.00000000003</v>
      </c>
      <c r="I60" s="179">
        <f>'Doplňková činnost'!G60</f>
        <v>0</v>
      </c>
      <c r="J60" s="180">
        <f t="shared" si="0"/>
        <v>210000.00000000003</v>
      </c>
    </row>
    <row r="61" spans="2:10" outlineLevel="1" x14ac:dyDescent="0.25">
      <c r="B61" s="623" t="s">
        <v>15</v>
      </c>
      <c r="C61" s="116" t="s">
        <v>68</v>
      </c>
      <c r="D61" s="116"/>
      <c r="E61" s="664" t="s">
        <v>146</v>
      </c>
      <c r="F61" s="224" t="s">
        <v>282</v>
      </c>
      <c r="G61" s="224" t="s">
        <v>315</v>
      </c>
      <c r="H61" s="296">
        <f>'Hlavní činnost'!G61</f>
        <v>210000.00000000003</v>
      </c>
      <c r="I61" s="206">
        <f>'Doplňková činnost'!G61</f>
        <v>0</v>
      </c>
      <c r="J61" s="207">
        <f t="shared" si="0"/>
        <v>210000.00000000003</v>
      </c>
    </row>
    <row r="62" spans="2:10" outlineLevel="1" x14ac:dyDescent="0.25">
      <c r="B62" s="624"/>
      <c r="C62" s="116" t="s">
        <v>69</v>
      </c>
      <c r="D62" s="116"/>
      <c r="E62" s="665"/>
      <c r="F62" s="224" t="s">
        <v>285</v>
      </c>
      <c r="G62" s="224" t="s">
        <v>318</v>
      </c>
      <c r="H62" s="296">
        <f>'Hlavní činnost'!G62</f>
        <v>0</v>
      </c>
      <c r="I62" s="206">
        <f>'Doplňková činnost'!G62</f>
        <v>0</v>
      </c>
      <c r="J62" s="207">
        <f t="shared" si="0"/>
        <v>0</v>
      </c>
    </row>
    <row r="63" spans="2:10" outlineLevel="1" x14ac:dyDescent="0.25">
      <c r="B63" s="625"/>
      <c r="C63" s="116" t="s">
        <v>34</v>
      </c>
      <c r="D63" s="116"/>
      <c r="E63" s="666"/>
      <c r="F63" s="224"/>
      <c r="G63" s="224"/>
      <c r="H63" s="296">
        <f>'Hlavní činnost'!G63</f>
        <v>0</v>
      </c>
      <c r="I63" s="206">
        <f>'Doplňková činnost'!G63</f>
        <v>0</v>
      </c>
      <c r="J63" s="207">
        <f t="shared" si="0"/>
        <v>0</v>
      </c>
    </row>
    <row r="64" spans="2:10" x14ac:dyDescent="0.25">
      <c r="B64" s="577" t="s">
        <v>16</v>
      </c>
      <c r="C64" s="578"/>
      <c r="D64" s="129"/>
      <c r="E64" s="223" t="s">
        <v>165</v>
      </c>
      <c r="F64" s="224"/>
      <c r="G64" s="224"/>
      <c r="H64" s="295">
        <f>'Hlavní činnost'!G64</f>
        <v>70000</v>
      </c>
      <c r="I64" s="179">
        <f>'Doplňková činnost'!G64</f>
        <v>0</v>
      </c>
      <c r="J64" s="180">
        <f t="shared" si="0"/>
        <v>70000</v>
      </c>
    </row>
    <row r="65" spans="2:10" x14ac:dyDescent="0.25">
      <c r="B65" s="577" t="s">
        <v>17</v>
      </c>
      <c r="C65" s="578"/>
      <c r="D65" s="129"/>
      <c r="E65" s="223" t="s">
        <v>166</v>
      </c>
      <c r="F65" s="224"/>
      <c r="G65" s="224"/>
      <c r="H65" s="295">
        <f>'Hlavní činnost'!G65</f>
        <v>0</v>
      </c>
      <c r="I65" s="179">
        <f>'Doplňková činnost'!G65</f>
        <v>0</v>
      </c>
      <c r="J65" s="180">
        <f t="shared" si="0"/>
        <v>0</v>
      </c>
    </row>
    <row r="66" spans="2:10" x14ac:dyDescent="0.25">
      <c r="B66" s="577" t="s">
        <v>168</v>
      </c>
      <c r="C66" s="578"/>
      <c r="D66" s="129"/>
      <c r="E66" s="223" t="s">
        <v>167</v>
      </c>
      <c r="F66" s="224"/>
      <c r="G66" s="224"/>
      <c r="H66" s="295">
        <f>'Hlavní činnost'!G66</f>
        <v>10007000</v>
      </c>
      <c r="I66" s="179">
        <f>'Doplňková činnost'!G66</f>
        <v>75000</v>
      </c>
      <c r="J66" s="180">
        <f t="shared" si="0"/>
        <v>10082000</v>
      </c>
    </row>
    <row r="67" spans="2:10" outlineLevel="1" x14ac:dyDescent="0.25">
      <c r="B67" s="574" t="s">
        <v>15</v>
      </c>
      <c r="C67" s="116" t="s">
        <v>206</v>
      </c>
      <c r="D67" s="116"/>
      <c r="E67" s="664" t="s">
        <v>167</v>
      </c>
      <c r="F67" s="224" t="s">
        <v>282</v>
      </c>
      <c r="G67" s="224" t="s">
        <v>315</v>
      </c>
      <c r="H67" s="296">
        <f>'Hlavní činnost'!G67</f>
        <v>114999.99999999999</v>
      </c>
      <c r="I67" s="206">
        <f>'Doplňková činnost'!G67</f>
        <v>0</v>
      </c>
      <c r="J67" s="207">
        <f t="shared" si="0"/>
        <v>114999.99999999999</v>
      </c>
    </row>
    <row r="68" spans="2:10" outlineLevel="1" x14ac:dyDescent="0.25">
      <c r="B68" s="575"/>
      <c r="C68" s="116" t="s">
        <v>891</v>
      </c>
      <c r="D68" s="116"/>
      <c r="E68" s="665"/>
      <c r="F68" s="224" t="s">
        <v>285</v>
      </c>
      <c r="G68" s="224" t="s">
        <v>318</v>
      </c>
      <c r="H68" s="296">
        <f>'Hlavní činnost'!G68</f>
        <v>415000</v>
      </c>
      <c r="I68" s="206">
        <f>'Doplňková činnost'!G68</f>
        <v>2000</v>
      </c>
      <c r="J68" s="207">
        <f t="shared" si="0"/>
        <v>417000</v>
      </c>
    </row>
    <row r="69" spans="2:10" outlineLevel="1" x14ac:dyDescent="0.25">
      <c r="B69" s="575"/>
      <c r="C69" s="116" t="s">
        <v>70</v>
      </c>
      <c r="D69" s="116"/>
      <c r="E69" s="665"/>
      <c r="F69" s="224" t="s">
        <v>287</v>
      </c>
      <c r="G69" s="224" t="s">
        <v>319</v>
      </c>
      <c r="H69" s="296">
        <f>'Hlavní činnost'!G69</f>
        <v>86000</v>
      </c>
      <c r="I69" s="206">
        <f>'Doplňková činnost'!G69</f>
        <v>0</v>
      </c>
      <c r="J69" s="207">
        <f t="shared" si="0"/>
        <v>86000</v>
      </c>
    </row>
    <row r="70" spans="2:10" ht="25.5" outlineLevel="1" x14ac:dyDescent="0.25">
      <c r="B70" s="575"/>
      <c r="C70" s="116" t="s">
        <v>207</v>
      </c>
      <c r="D70" s="116"/>
      <c r="E70" s="665"/>
      <c r="F70" s="224" t="s">
        <v>288</v>
      </c>
      <c r="G70" s="224" t="s">
        <v>320</v>
      </c>
      <c r="H70" s="296">
        <f>'Hlavní činnost'!G70</f>
        <v>0</v>
      </c>
      <c r="I70" s="206">
        <f>'Doplňková činnost'!G70</f>
        <v>0</v>
      </c>
      <c r="J70" s="207">
        <f t="shared" si="0"/>
        <v>0</v>
      </c>
    </row>
    <row r="71" spans="2:10" ht="25.5" outlineLevel="1" x14ac:dyDescent="0.25">
      <c r="B71" s="575"/>
      <c r="C71" s="116" t="s">
        <v>71</v>
      </c>
      <c r="D71" s="116"/>
      <c r="E71" s="665"/>
      <c r="F71" s="224" t="s">
        <v>292</v>
      </c>
      <c r="G71" s="297" t="str">
        <f>IF('Doplňková činnost'!F71=0,"nevyplněna analytika.",'Doplňková činnost'!F71)</f>
        <v>020X</v>
      </c>
      <c r="H71" s="296">
        <f>'Hlavní činnost'!G71</f>
        <v>117000</v>
      </c>
      <c r="I71" s="206">
        <f>'Doplňková činnost'!G71</f>
        <v>4000</v>
      </c>
      <c r="J71" s="207">
        <f t="shared" si="0"/>
        <v>121000</v>
      </c>
    </row>
    <row r="72" spans="2:10" ht="25.5" outlineLevel="1" x14ac:dyDescent="0.25">
      <c r="B72" s="575"/>
      <c r="C72" s="116" t="s">
        <v>72</v>
      </c>
      <c r="D72" s="116"/>
      <c r="E72" s="665"/>
      <c r="F72" s="224" t="s">
        <v>289</v>
      </c>
      <c r="G72" s="224" t="s">
        <v>321</v>
      </c>
      <c r="H72" s="296">
        <f>'Hlavní činnost'!G72</f>
        <v>230000.00000000003</v>
      </c>
      <c r="I72" s="206">
        <f>'Doplňková činnost'!G72</f>
        <v>0</v>
      </c>
      <c r="J72" s="207">
        <f t="shared" si="0"/>
        <v>230000.00000000003</v>
      </c>
    </row>
    <row r="73" spans="2:10" outlineLevel="1" x14ac:dyDescent="0.25">
      <c r="B73" s="575"/>
      <c r="C73" s="116" t="s">
        <v>73</v>
      </c>
      <c r="D73" s="116"/>
      <c r="E73" s="665"/>
      <c r="F73" s="224" t="s">
        <v>290</v>
      </c>
      <c r="G73" s="224" t="s">
        <v>322</v>
      </c>
      <c r="H73" s="296">
        <f>'Hlavní činnost'!G73</f>
        <v>0</v>
      </c>
      <c r="I73" s="206">
        <f>'Doplňková činnost'!G73</f>
        <v>0</v>
      </c>
      <c r="J73" s="207">
        <f t="shared" si="0"/>
        <v>0</v>
      </c>
    </row>
    <row r="74" spans="2:10" outlineLevel="1" x14ac:dyDescent="0.25">
      <c r="B74" s="575"/>
      <c r="C74" s="116" t="s">
        <v>892</v>
      </c>
      <c r="D74" s="116"/>
      <c r="E74" s="665"/>
      <c r="F74" s="224" t="s">
        <v>283</v>
      </c>
      <c r="G74" s="224" t="s">
        <v>323</v>
      </c>
      <c r="H74" s="296">
        <f>'Hlavní činnost'!G74</f>
        <v>0</v>
      </c>
      <c r="I74" s="206">
        <f>'Doplňková činnost'!G74</f>
        <v>0</v>
      </c>
      <c r="J74" s="207">
        <f t="shared" ref="J74:J138" si="1">I74+H74</f>
        <v>0</v>
      </c>
    </row>
    <row r="75" spans="2:10" outlineLevel="1" x14ac:dyDescent="0.25">
      <c r="B75" s="575"/>
      <c r="C75" s="116" t="s">
        <v>74</v>
      </c>
      <c r="D75" s="116"/>
      <c r="E75" s="665"/>
      <c r="F75" s="224" t="s">
        <v>284</v>
      </c>
      <c r="G75" s="224" t="s">
        <v>324</v>
      </c>
      <c r="H75" s="296">
        <f>'Hlavní činnost'!G75</f>
        <v>250000.00000000003</v>
      </c>
      <c r="I75" s="206">
        <f>'Doplňková činnost'!G75</f>
        <v>0</v>
      </c>
      <c r="J75" s="207">
        <f t="shared" si="1"/>
        <v>250000.00000000003</v>
      </c>
    </row>
    <row r="76" spans="2:10" outlineLevel="1" x14ac:dyDescent="0.25">
      <c r="B76" s="575"/>
      <c r="C76" s="116" t="s">
        <v>75</v>
      </c>
      <c r="D76" s="116"/>
      <c r="E76" s="665"/>
      <c r="F76" s="224" t="s">
        <v>302</v>
      </c>
      <c r="G76" s="224" t="s">
        <v>325</v>
      </c>
      <c r="H76" s="296">
        <f>'Hlavní činnost'!G76</f>
        <v>0</v>
      </c>
      <c r="I76" s="206">
        <f>'Doplňková činnost'!G76</f>
        <v>0</v>
      </c>
      <c r="J76" s="207">
        <f t="shared" si="1"/>
        <v>0</v>
      </c>
    </row>
    <row r="77" spans="2:10" outlineLevel="1" x14ac:dyDescent="0.25">
      <c r="B77" s="575"/>
      <c r="C77" s="116" t="s">
        <v>208</v>
      </c>
      <c r="D77" s="116"/>
      <c r="E77" s="665"/>
      <c r="F77" s="224" t="s">
        <v>303</v>
      </c>
      <c r="G77" s="224" t="s">
        <v>316</v>
      </c>
      <c r="H77" s="296">
        <f>'Hlavní činnost'!G77</f>
        <v>160000</v>
      </c>
      <c r="I77" s="206">
        <f>'Doplňková činnost'!G77</f>
        <v>0</v>
      </c>
      <c r="J77" s="207">
        <f t="shared" si="1"/>
        <v>160000</v>
      </c>
    </row>
    <row r="78" spans="2:10" outlineLevel="1" x14ac:dyDescent="0.25">
      <c r="B78" s="575"/>
      <c r="C78" s="116" t="s">
        <v>76</v>
      </c>
      <c r="D78" s="116"/>
      <c r="E78" s="665"/>
      <c r="F78" s="224" t="s">
        <v>304</v>
      </c>
      <c r="G78" s="224" t="s">
        <v>336</v>
      </c>
      <c r="H78" s="296">
        <f>'Hlavní činnost'!G78</f>
        <v>100000.00000000001</v>
      </c>
      <c r="I78" s="206">
        <f>'Doplňková činnost'!G78</f>
        <v>0</v>
      </c>
      <c r="J78" s="207">
        <f t="shared" si="1"/>
        <v>100000.00000000001</v>
      </c>
    </row>
    <row r="79" spans="2:10" outlineLevel="1" x14ac:dyDescent="0.25">
      <c r="B79" s="575"/>
      <c r="C79" s="116" t="s">
        <v>77</v>
      </c>
      <c r="D79" s="116"/>
      <c r="E79" s="665"/>
      <c r="F79" s="224" t="s">
        <v>286</v>
      </c>
      <c r="G79" s="224" t="s">
        <v>317</v>
      </c>
      <c r="H79" s="296">
        <f>'Hlavní činnost'!G79</f>
        <v>310000.00000000006</v>
      </c>
      <c r="I79" s="206">
        <f>'Doplňková činnost'!G79</f>
        <v>1000</v>
      </c>
      <c r="J79" s="207">
        <f t="shared" si="1"/>
        <v>311000.00000000006</v>
      </c>
    </row>
    <row r="80" spans="2:10" ht="25.5" outlineLevel="1" x14ac:dyDescent="0.25">
      <c r="B80" s="575"/>
      <c r="C80" s="116" t="s">
        <v>209</v>
      </c>
      <c r="D80" s="116"/>
      <c r="E80" s="665"/>
      <c r="F80" s="224" t="s">
        <v>295</v>
      </c>
      <c r="G80" s="224" t="s">
        <v>326</v>
      </c>
      <c r="H80" s="296">
        <f>'Hlavní činnost'!G80</f>
        <v>2000000</v>
      </c>
      <c r="I80" s="206">
        <f>'Doplňková činnost'!G80</f>
        <v>8000.0000000000018</v>
      </c>
      <c r="J80" s="207">
        <f t="shared" si="1"/>
        <v>2008000</v>
      </c>
    </row>
    <row r="81" spans="2:10" outlineLevel="1" x14ac:dyDescent="0.25">
      <c r="B81" s="575"/>
      <c r="C81" s="116" t="s">
        <v>78</v>
      </c>
      <c r="D81" s="116"/>
      <c r="E81" s="665"/>
      <c r="F81" s="224" t="s">
        <v>296</v>
      </c>
      <c r="G81" s="224" t="s">
        <v>327</v>
      </c>
      <c r="H81" s="296">
        <f>'Hlavní činnost'!G81</f>
        <v>0</v>
      </c>
      <c r="I81" s="206">
        <f>'Doplňková činnost'!G81</f>
        <v>0</v>
      </c>
      <c r="J81" s="207">
        <f t="shared" si="1"/>
        <v>0</v>
      </c>
    </row>
    <row r="82" spans="2:10" outlineLevel="1" x14ac:dyDescent="0.25">
      <c r="B82" s="575"/>
      <c r="C82" s="118" t="s">
        <v>277</v>
      </c>
      <c r="D82" s="118"/>
      <c r="E82" s="665"/>
      <c r="F82" s="224" t="s">
        <v>297</v>
      </c>
      <c r="G82" s="224" t="s">
        <v>328</v>
      </c>
      <c r="H82" s="296">
        <f>'Hlavní činnost'!G82</f>
        <v>200000</v>
      </c>
      <c r="I82" s="206">
        <f>'Doplňková činnost'!G82</f>
        <v>0</v>
      </c>
      <c r="J82" s="207">
        <f t="shared" si="1"/>
        <v>200000</v>
      </c>
    </row>
    <row r="83" spans="2:10" outlineLevel="1" x14ac:dyDescent="0.25">
      <c r="B83" s="575"/>
      <c r="C83" s="116" t="s">
        <v>79</v>
      </c>
      <c r="D83" s="116"/>
      <c r="E83" s="665"/>
      <c r="F83" s="224" t="s">
        <v>298</v>
      </c>
      <c r="G83" s="224" t="s">
        <v>329</v>
      </c>
      <c r="H83" s="296">
        <f>'Hlavní činnost'!G83</f>
        <v>400000</v>
      </c>
      <c r="I83" s="206">
        <f>'Doplňková činnost'!G83</f>
        <v>1999.9999999999998</v>
      </c>
      <c r="J83" s="207">
        <f t="shared" si="1"/>
        <v>402000</v>
      </c>
    </row>
    <row r="84" spans="2:10" outlineLevel="1" x14ac:dyDescent="0.25">
      <c r="B84" s="575"/>
      <c r="C84" s="116" t="s">
        <v>80</v>
      </c>
      <c r="D84" s="116"/>
      <c r="E84" s="665"/>
      <c r="F84" s="224" t="s">
        <v>299</v>
      </c>
      <c r="G84" s="224" t="s">
        <v>330</v>
      </c>
      <c r="H84" s="296">
        <f>'Hlavní činnost'!G84</f>
        <v>420000.00000000012</v>
      </c>
      <c r="I84" s="206">
        <f>'Doplňková činnost'!G84</f>
        <v>17999.999999999993</v>
      </c>
      <c r="J84" s="207">
        <f t="shared" si="1"/>
        <v>438000.00000000012</v>
      </c>
    </row>
    <row r="85" spans="2:10" outlineLevel="1" x14ac:dyDescent="0.25">
      <c r="B85" s="575"/>
      <c r="C85" s="116" t="s">
        <v>81</v>
      </c>
      <c r="D85" s="116"/>
      <c r="E85" s="665"/>
      <c r="F85" s="224" t="s">
        <v>305</v>
      </c>
      <c r="G85" s="224" t="s">
        <v>337</v>
      </c>
      <c r="H85" s="296">
        <f>'Hlavní činnost'!G85</f>
        <v>1042000.0000000001</v>
      </c>
      <c r="I85" s="206">
        <f>'Doplňková činnost'!G85</f>
        <v>0</v>
      </c>
      <c r="J85" s="207">
        <f t="shared" si="1"/>
        <v>1042000.0000000001</v>
      </c>
    </row>
    <row r="86" spans="2:10" ht="25.5" outlineLevel="1" x14ac:dyDescent="0.25">
      <c r="B86" s="575"/>
      <c r="C86" s="116" t="s">
        <v>82</v>
      </c>
      <c r="D86" s="116"/>
      <c r="E86" s="665"/>
      <c r="F86" s="224" t="s">
        <v>300</v>
      </c>
      <c r="G86" s="224" t="s">
        <v>331</v>
      </c>
      <c r="H86" s="296">
        <f>'Hlavní činnost'!G86</f>
        <v>0</v>
      </c>
      <c r="I86" s="206">
        <f>'Doplňková činnost'!G86</f>
        <v>0</v>
      </c>
      <c r="J86" s="207">
        <f t="shared" si="1"/>
        <v>0</v>
      </c>
    </row>
    <row r="87" spans="2:10" outlineLevel="1" x14ac:dyDescent="0.25">
      <c r="B87" s="575"/>
      <c r="C87" s="116" t="s">
        <v>83</v>
      </c>
      <c r="D87" s="116"/>
      <c r="E87" s="665"/>
      <c r="F87" s="224" t="s">
        <v>301</v>
      </c>
      <c r="G87" s="224" t="s">
        <v>332</v>
      </c>
      <c r="H87" s="296">
        <f>'Hlavní činnost'!G87</f>
        <v>1850000</v>
      </c>
      <c r="I87" s="206">
        <f>'Doplňková činnost'!G87</f>
        <v>7999.9999999999991</v>
      </c>
      <c r="J87" s="207">
        <f t="shared" si="1"/>
        <v>1858000</v>
      </c>
    </row>
    <row r="88" spans="2:10" outlineLevel="1" x14ac:dyDescent="0.25">
      <c r="B88" s="575"/>
      <c r="C88" s="116" t="s">
        <v>84</v>
      </c>
      <c r="D88" s="116"/>
      <c r="E88" s="665"/>
      <c r="F88" s="224" t="s">
        <v>306</v>
      </c>
      <c r="G88" s="224" t="s">
        <v>333</v>
      </c>
      <c r="H88" s="296">
        <f>'Hlavní činnost'!G88</f>
        <v>0</v>
      </c>
      <c r="I88" s="206">
        <f>'Doplňková činnost'!G88</f>
        <v>0</v>
      </c>
      <c r="J88" s="207">
        <f t="shared" si="1"/>
        <v>0</v>
      </c>
    </row>
    <row r="89" spans="2:10" ht="25.5" outlineLevel="1" x14ac:dyDescent="0.25">
      <c r="B89" s="575"/>
      <c r="C89" s="116" t="s">
        <v>85</v>
      </c>
      <c r="D89" s="116"/>
      <c r="E89" s="665"/>
      <c r="F89" s="224" t="s">
        <v>307</v>
      </c>
      <c r="G89" s="224" t="s">
        <v>338</v>
      </c>
      <c r="H89" s="296">
        <f>'Hlavní činnost'!G89</f>
        <v>60000.000000000007</v>
      </c>
      <c r="I89" s="206">
        <f>'Doplňková činnost'!G89</f>
        <v>0</v>
      </c>
      <c r="J89" s="207">
        <f t="shared" si="1"/>
        <v>60000.000000000007</v>
      </c>
    </row>
    <row r="90" spans="2:10" outlineLevel="1" x14ac:dyDescent="0.25">
      <c r="B90" s="575"/>
      <c r="C90" s="116" t="s">
        <v>86</v>
      </c>
      <c r="D90" s="116"/>
      <c r="E90" s="665"/>
      <c r="F90" s="224" t="s">
        <v>308</v>
      </c>
      <c r="G90" s="224" t="s">
        <v>339</v>
      </c>
      <c r="H90" s="296">
        <f>'Hlavní činnost'!G90</f>
        <v>559999.99999999988</v>
      </c>
      <c r="I90" s="206">
        <f>'Doplňková činnost'!G90</f>
        <v>0</v>
      </c>
      <c r="J90" s="207">
        <f t="shared" si="1"/>
        <v>559999.99999999988</v>
      </c>
    </row>
    <row r="91" spans="2:10" outlineLevel="1" x14ac:dyDescent="0.25">
      <c r="B91" s="575"/>
      <c r="C91" s="116" t="s">
        <v>87</v>
      </c>
      <c r="D91" s="116"/>
      <c r="E91" s="665"/>
      <c r="F91" s="224" t="s">
        <v>309</v>
      </c>
      <c r="G91" s="224" t="s">
        <v>340</v>
      </c>
      <c r="H91" s="296">
        <f>'Hlavní činnost'!G91</f>
        <v>0</v>
      </c>
      <c r="I91" s="206">
        <f>'Doplňková činnost'!G91</f>
        <v>0</v>
      </c>
      <c r="J91" s="207">
        <f t="shared" si="1"/>
        <v>0</v>
      </c>
    </row>
    <row r="92" spans="2:10" outlineLevel="1" x14ac:dyDescent="0.25">
      <c r="B92" s="575"/>
      <c r="C92" s="116" t="s">
        <v>88</v>
      </c>
      <c r="D92" s="116"/>
      <c r="E92" s="665"/>
      <c r="F92" s="224" t="s">
        <v>310</v>
      </c>
      <c r="G92" s="224" t="s">
        <v>341</v>
      </c>
      <c r="H92" s="296">
        <f>'Hlavní činnost'!G92</f>
        <v>25000</v>
      </c>
      <c r="I92" s="206">
        <f>'Doplňková činnost'!G92</f>
        <v>0</v>
      </c>
      <c r="J92" s="207">
        <f t="shared" si="1"/>
        <v>25000</v>
      </c>
    </row>
    <row r="93" spans="2:10" outlineLevel="1" x14ac:dyDescent="0.25">
      <c r="B93" s="575"/>
      <c r="C93" s="116" t="s">
        <v>89</v>
      </c>
      <c r="D93" s="116"/>
      <c r="E93" s="665"/>
      <c r="F93" s="224" t="s">
        <v>311</v>
      </c>
      <c r="G93" s="224" t="s">
        <v>342</v>
      </c>
      <c r="H93" s="296">
        <f>'Hlavní činnost'!G93</f>
        <v>159999.99999999997</v>
      </c>
      <c r="I93" s="206">
        <f>'Doplňková činnost'!G93</f>
        <v>32000.000000000004</v>
      </c>
      <c r="J93" s="207">
        <f t="shared" si="1"/>
        <v>191999.99999999997</v>
      </c>
    </row>
    <row r="94" spans="2:10" outlineLevel="1" x14ac:dyDescent="0.25">
      <c r="B94" s="575"/>
      <c r="C94" s="116" t="s">
        <v>90</v>
      </c>
      <c r="D94" s="116"/>
      <c r="E94" s="665"/>
      <c r="F94" s="224" t="s">
        <v>312</v>
      </c>
      <c r="G94" s="224" t="s">
        <v>334</v>
      </c>
      <c r="H94" s="296">
        <f>'Hlavní činnost'!G94</f>
        <v>0</v>
      </c>
      <c r="I94" s="206">
        <f>'Doplňková činnost'!G94</f>
        <v>0</v>
      </c>
      <c r="J94" s="207">
        <f t="shared" si="1"/>
        <v>0</v>
      </c>
    </row>
    <row r="95" spans="2:10" outlineLevel="1" x14ac:dyDescent="0.25">
      <c r="B95" s="575"/>
      <c r="C95" s="116" t="s">
        <v>91</v>
      </c>
      <c r="D95" s="116"/>
      <c r="E95" s="665"/>
      <c r="F95" s="224" t="s">
        <v>291</v>
      </c>
      <c r="G95" s="297" t="str">
        <f>IF('Doplňková činnost'!F95=0,"nevyplněna analytika.",'Doplňková činnost'!F95)</f>
        <v>028X</v>
      </c>
      <c r="H95" s="296">
        <f>'Hlavní činnost'!G95</f>
        <v>0</v>
      </c>
      <c r="I95" s="206">
        <f>'Doplňková činnost'!G95</f>
        <v>0</v>
      </c>
      <c r="J95" s="207">
        <f t="shared" si="1"/>
        <v>0</v>
      </c>
    </row>
    <row r="96" spans="2:10" outlineLevel="1" x14ac:dyDescent="0.25">
      <c r="B96" s="575"/>
      <c r="C96" s="118" t="s">
        <v>278</v>
      </c>
      <c r="D96" s="118"/>
      <c r="E96" s="665"/>
      <c r="F96" s="297" t="str">
        <f>IF('Hlavní činnost'!F96=0,"nevyplněna analytika.",'Hlavní činnost'!F96)</f>
        <v>059X</v>
      </c>
      <c r="G96" s="297" t="str">
        <f>IF('Doplňková činnost'!F96=0,"nevyplněna analytika.",'Doplňková činnost'!F96)</f>
        <v>029X</v>
      </c>
      <c r="H96" s="296">
        <f>'Hlavní činnost'!G96</f>
        <v>2000.0000000000002</v>
      </c>
      <c r="I96" s="206">
        <f>'Doplňková činnost'!G96</f>
        <v>0</v>
      </c>
      <c r="J96" s="207">
        <f>I96+H96</f>
        <v>2000.0000000000002</v>
      </c>
    </row>
    <row r="97" spans="2:10" outlineLevel="1" x14ac:dyDescent="0.25">
      <c r="B97" s="576"/>
      <c r="C97" s="116" t="s">
        <v>34</v>
      </c>
      <c r="D97" s="116"/>
      <c r="E97" s="666"/>
      <c r="F97" s="224"/>
      <c r="G97" s="110"/>
      <c r="H97" s="296">
        <f>'Hlavní činnost'!G97</f>
        <v>1505000.0000000002</v>
      </c>
      <c r="I97" s="206">
        <f>'Doplňková činnost'!G97</f>
        <v>0</v>
      </c>
      <c r="J97" s="207">
        <f t="shared" si="1"/>
        <v>1505000.0000000002</v>
      </c>
    </row>
    <row r="98" spans="2:10" x14ac:dyDescent="0.25">
      <c r="B98" s="652" t="s">
        <v>210</v>
      </c>
      <c r="C98" s="653"/>
      <c r="D98" s="227"/>
      <c r="E98" s="223" t="s">
        <v>171</v>
      </c>
      <c r="F98" s="224"/>
      <c r="G98" s="224"/>
      <c r="H98" s="295">
        <f>'Hlavní činnost'!G98</f>
        <v>230810000.00000003</v>
      </c>
      <c r="I98" s="179">
        <f>'Doplňková činnost'!G98</f>
        <v>1153000.0457752573</v>
      </c>
      <c r="J98" s="180">
        <f t="shared" si="1"/>
        <v>231963000.04577529</v>
      </c>
    </row>
    <row r="99" spans="2:10" outlineLevel="1" x14ac:dyDescent="0.25">
      <c r="B99" s="620" t="s">
        <v>15</v>
      </c>
      <c r="C99" s="116" t="s">
        <v>92</v>
      </c>
      <c r="D99" s="116"/>
      <c r="E99" s="664" t="s">
        <v>171</v>
      </c>
      <c r="F99" s="224" t="s">
        <v>282</v>
      </c>
      <c r="G99" s="224" t="s">
        <v>315</v>
      </c>
      <c r="H99" s="296">
        <f>'Hlavní činnost'!G99</f>
        <v>223410000.00000003</v>
      </c>
      <c r="I99" s="206">
        <f>'Doplňková činnost'!G99</f>
        <v>1070000.0457752573</v>
      </c>
      <c r="J99" s="207">
        <f t="shared" si="1"/>
        <v>224480000.04577529</v>
      </c>
    </row>
    <row r="100" spans="2:10" outlineLevel="1" x14ac:dyDescent="0.25">
      <c r="B100" s="621"/>
      <c r="C100" s="116" t="s">
        <v>93</v>
      </c>
      <c r="D100" s="116"/>
      <c r="E100" s="665"/>
      <c r="F100" s="224" t="s">
        <v>285</v>
      </c>
      <c r="G100" s="224" t="s">
        <v>318</v>
      </c>
      <c r="H100" s="296">
        <f>'Hlavní činnost'!G100</f>
        <v>5500000</v>
      </c>
      <c r="I100" s="206">
        <f>'Doplňková činnost'!G100</f>
        <v>73000</v>
      </c>
      <c r="J100" s="207">
        <f t="shared" si="1"/>
        <v>5573000</v>
      </c>
    </row>
    <row r="101" spans="2:10" outlineLevel="1" x14ac:dyDescent="0.25">
      <c r="B101" s="621"/>
      <c r="C101" s="116" t="s">
        <v>94</v>
      </c>
      <c r="D101" s="116"/>
      <c r="E101" s="665"/>
      <c r="F101" s="224" t="s">
        <v>287</v>
      </c>
      <c r="G101" s="224" t="s">
        <v>319</v>
      </c>
      <c r="H101" s="296">
        <f>'Hlavní činnost'!G101</f>
        <v>0</v>
      </c>
      <c r="I101" s="206">
        <f>'Doplňková činnost'!G101</f>
        <v>0</v>
      </c>
      <c r="J101" s="207">
        <f t="shared" si="1"/>
        <v>0</v>
      </c>
    </row>
    <row r="102" spans="2:10" outlineLevel="1" x14ac:dyDescent="0.25">
      <c r="B102" s="621"/>
      <c r="C102" s="116" t="s">
        <v>256</v>
      </c>
      <c r="D102" s="116"/>
      <c r="E102" s="665"/>
      <c r="F102" s="224" t="s">
        <v>288</v>
      </c>
      <c r="G102" s="224" t="s">
        <v>320</v>
      </c>
      <c r="H102" s="296">
        <f>'Hlavní činnost'!G102</f>
        <v>1900000</v>
      </c>
      <c r="I102" s="206">
        <f>'Doplňková činnost'!G102</f>
        <v>10000.000000000002</v>
      </c>
      <c r="J102" s="207">
        <f t="shared" si="1"/>
        <v>1910000</v>
      </c>
    </row>
    <row r="103" spans="2:10" outlineLevel="1" x14ac:dyDescent="0.25">
      <c r="B103" s="622"/>
      <c r="C103" s="116" t="s">
        <v>34</v>
      </c>
      <c r="D103" s="116"/>
      <c r="E103" s="666"/>
      <c r="F103" s="224"/>
      <c r="G103" s="224"/>
      <c r="H103" s="296">
        <f>'Hlavní činnost'!G103</f>
        <v>0</v>
      </c>
      <c r="I103" s="206">
        <f>'Doplňková činnost'!G103</f>
        <v>0</v>
      </c>
      <c r="J103" s="207">
        <f t="shared" si="1"/>
        <v>0</v>
      </c>
    </row>
    <row r="104" spans="2:10" x14ac:dyDescent="0.25">
      <c r="B104" s="577" t="s">
        <v>211</v>
      </c>
      <c r="C104" s="578"/>
      <c r="D104" s="129"/>
      <c r="E104" s="223" t="s">
        <v>172</v>
      </c>
      <c r="F104" s="224"/>
      <c r="G104" s="224"/>
      <c r="H104" s="295">
        <f>'Hlavní činnost'!G104</f>
        <v>76370000</v>
      </c>
      <c r="I104" s="179">
        <f>'Doplňková činnost'!G104</f>
        <v>372000.0399239207</v>
      </c>
      <c r="J104" s="180">
        <f t="shared" si="1"/>
        <v>76742000.039923921</v>
      </c>
    </row>
    <row r="105" spans="2:10" outlineLevel="1" x14ac:dyDescent="0.25">
      <c r="B105" s="623" t="s">
        <v>15</v>
      </c>
      <c r="C105" s="121" t="s">
        <v>95</v>
      </c>
      <c r="D105" s="121"/>
      <c r="E105" s="664" t="s">
        <v>172</v>
      </c>
      <c r="F105" s="224" t="s">
        <v>282</v>
      </c>
      <c r="G105" s="224" t="s">
        <v>315</v>
      </c>
      <c r="H105" s="296">
        <f>'Hlavní činnost'!G105</f>
        <v>55970000</v>
      </c>
      <c r="I105" s="206">
        <f>'Doplňková činnost'!G105</f>
        <v>273000.29952957475</v>
      </c>
      <c r="J105" s="207">
        <f t="shared" si="1"/>
        <v>56243000.299529575</v>
      </c>
    </row>
    <row r="106" spans="2:10" outlineLevel="1" x14ac:dyDescent="0.25">
      <c r="B106" s="624"/>
      <c r="C106" s="121" t="s">
        <v>96</v>
      </c>
      <c r="D106" s="121"/>
      <c r="E106" s="665"/>
      <c r="F106" s="224" t="s">
        <v>285</v>
      </c>
      <c r="G106" s="224" t="s">
        <v>318</v>
      </c>
      <c r="H106" s="296">
        <f>'Hlavní činnost'!G106</f>
        <v>20399999.999999996</v>
      </c>
      <c r="I106" s="206">
        <f>'Doplňková činnost'!G106</f>
        <v>98999.740394345965</v>
      </c>
      <c r="J106" s="207">
        <f t="shared" si="1"/>
        <v>20498999.740394343</v>
      </c>
    </row>
    <row r="107" spans="2:10" outlineLevel="1" x14ac:dyDescent="0.25">
      <c r="B107" s="625"/>
      <c r="C107" s="121" t="s">
        <v>34</v>
      </c>
      <c r="D107" s="121"/>
      <c r="E107" s="666"/>
      <c r="F107" s="224"/>
      <c r="G107" s="224"/>
      <c r="H107" s="296">
        <f>'Hlavní činnost'!G107</f>
        <v>0</v>
      </c>
      <c r="I107" s="206">
        <f>'Doplňková činnost'!G107</f>
        <v>0</v>
      </c>
      <c r="J107" s="207">
        <f t="shared" si="1"/>
        <v>0</v>
      </c>
    </row>
    <row r="108" spans="2:10" x14ac:dyDescent="0.25">
      <c r="B108" s="577" t="s">
        <v>212</v>
      </c>
      <c r="C108" s="578"/>
      <c r="D108" s="129"/>
      <c r="E108" s="223" t="s">
        <v>173</v>
      </c>
      <c r="F108" s="224"/>
      <c r="G108" s="224"/>
      <c r="H108" s="295">
        <f>'Hlavní činnost'!G108</f>
        <v>950000</v>
      </c>
      <c r="I108" s="179">
        <f>'Doplňková činnost'!G108</f>
        <v>5000.2618961460576</v>
      </c>
      <c r="J108" s="180">
        <f t="shared" si="1"/>
        <v>955000.26189614611</v>
      </c>
    </row>
    <row r="109" spans="2:10" ht="25.5" outlineLevel="1" x14ac:dyDescent="0.25">
      <c r="B109" s="574" t="s">
        <v>15</v>
      </c>
      <c r="C109" s="116" t="s">
        <v>97</v>
      </c>
      <c r="D109" s="116"/>
      <c r="E109" s="664" t="s">
        <v>173</v>
      </c>
      <c r="F109" s="224" t="s">
        <v>282</v>
      </c>
      <c r="G109" s="224" t="s">
        <v>315</v>
      </c>
      <c r="H109" s="296">
        <f>'Hlavní činnost'!G109</f>
        <v>950000</v>
      </c>
      <c r="I109" s="206">
        <f>'Doplňková činnost'!G109</f>
        <v>5000.2618961460576</v>
      </c>
      <c r="J109" s="207">
        <f t="shared" si="1"/>
        <v>955000.26189614611</v>
      </c>
    </row>
    <row r="110" spans="2:10" outlineLevel="1" x14ac:dyDescent="0.25">
      <c r="B110" s="576"/>
      <c r="C110" s="116" t="s">
        <v>34</v>
      </c>
      <c r="D110" s="116"/>
      <c r="E110" s="666"/>
      <c r="F110" s="224"/>
      <c r="G110" s="224"/>
      <c r="H110" s="296">
        <f>'Hlavní činnost'!G110</f>
        <v>0</v>
      </c>
      <c r="I110" s="206">
        <f>'Doplňková činnost'!G110</f>
        <v>0</v>
      </c>
      <c r="J110" s="207">
        <f t="shared" si="1"/>
        <v>0</v>
      </c>
    </row>
    <row r="111" spans="2:10" x14ac:dyDescent="0.25">
      <c r="B111" s="577" t="s">
        <v>213</v>
      </c>
      <c r="C111" s="578"/>
      <c r="D111" s="129"/>
      <c r="E111" s="223" t="s">
        <v>174</v>
      </c>
      <c r="F111" s="224"/>
      <c r="G111" s="224"/>
      <c r="H111" s="295">
        <f>'Hlavní činnost'!G111</f>
        <v>10963999.999999998</v>
      </c>
      <c r="I111" s="179">
        <f>'Doplňková činnost'!G111</f>
        <v>30999.533590774576</v>
      </c>
      <c r="J111" s="180">
        <f t="shared" si="1"/>
        <v>10994999.533590773</v>
      </c>
    </row>
    <row r="112" spans="2:10" outlineLevel="1" x14ac:dyDescent="0.25">
      <c r="B112" s="574" t="s">
        <v>15</v>
      </c>
      <c r="C112" s="116" t="s">
        <v>98</v>
      </c>
      <c r="D112" s="116"/>
      <c r="E112" s="664" t="s">
        <v>174</v>
      </c>
      <c r="F112" s="224" t="s">
        <v>282</v>
      </c>
      <c r="G112" s="224" t="s">
        <v>315</v>
      </c>
      <c r="H112" s="296">
        <f>'Hlavní činnost'!G112</f>
        <v>4509999.9999999991</v>
      </c>
      <c r="I112" s="206">
        <f>'Doplňková činnost'!G112</f>
        <v>21999.533590774576</v>
      </c>
      <c r="J112" s="207">
        <f t="shared" si="1"/>
        <v>4531999.5335907741</v>
      </c>
    </row>
    <row r="113" spans="2:10" ht="25.5" outlineLevel="1" x14ac:dyDescent="0.25">
      <c r="B113" s="575"/>
      <c r="C113" s="116" t="s">
        <v>99</v>
      </c>
      <c r="D113" s="116"/>
      <c r="E113" s="665"/>
      <c r="F113" s="224" t="s">
        <v>285</v>
      </c>
      <c r="G113" s="224" t="s">
        <v>318</v>
      </c>
      <c r="H113" s="296">
        <f>'Hlavní činnost'!G113</f>
        <v>2199999.9999999995</v>
      </c>
      <c r="I113" s="206">
        <f>'Doplňková činnost'!G113</f>
        <v>9000</v>
      </c>
      <c r="J113" s="207">
        <f t="shared" si="1"/>
        <v>2208999.9999999995</v>
      </c>
    </row>
    <row r="114" spans="2:10" outlineLevel="1" x14ac:dyDescent="0.25">
      <c r="B114" s="575"/>
      <c r="C114" s="116" t="s">
        <v>100</v>
      </c>
      <c r="D114" s="116"/>
      <c r="E114" s="665"/>
      <c r="F114" s="224" t="s">
        <v>287</v>
      </c>
      <c r="G114" s="224" t="s">
        <v>319</v>
      </c>
      <c r="H114" s="296">
        <f>'Hlavní činnost'!G114</f>
        <v>52000</v>
      </c>
      <c r="I114" s="206">
        <f>'Doplňková činnost'!G114</f>
        <v>0</v>
      </c>
      <c r="J114" s="207">
        <f t="shared" si="1"/>
        <v>52000</v>
      </c>
    </row>
    <row r="115" spans="2:10" outlineLevel="1" x14ac:dyDescent="0.25">
      <c r="B115" s="575"/>
      <c r="C115" s="116" t="s">
        <v>101</v>
      </c>
      <c r="D115" s="116"/>
      <c r="E115" s="665"/>
      <c r="F115" s="224" t="s">
        <v>288</v>
      </c>
      <c r="G115" s="224" t="s">
        <v>320</v>
      </c>
      <c r="H115" s="296">
        <f>'Hlavní činnost'!G115</f>
        <v>52000</v>
      </c>
      <c r="I115" s="206">
        <f>'Doplňková činnost'!G115</f>
        <v>0</v>
      </c>
      <c r="J115" s="207">
        <f t="shared" si="1"/>
        <v>52000</v>
      </c>
    </row>
    <row r="116" spans="2:10" outlineLevel="1" x14ac:dyDescent="0.25">
      <c r="B116" s="575"/>
      <c r="C116" s="116" t="s">
        <v>102</v>
      </c>
      <c r="D116" s="116"/>
      <c r="E116" s="665"/>
      <c r="F116" s="224" t="s">
        <v>289</v>
      </c>
      <c r="G116" s="224" t="s">
        <v>321</v>
      </c>
      <c r="H116" s="296">
        <f>'Hlavní činnost'!G116</f>
        <v>650000</v>
      </c>
      <c r="I116" s="206">
        <f>'Doplňková činnost'!G116</f>
        <v>0</v>
      </c>
      <c r="J116" s="207">
        <f t="shared" si="1"/>
        <v>650000</v>
      </c>
    </row>
    <row r="117" spans="2:10" outlineLevel="1" x14ac:dyDescent="0.25">
      <c r="B117" s="576"/>
      <c r="C117" s="116" t="s">
        <v>34</v>
      </c>
      <c r="D117" s="116"/>
      <c r="E117" s="666"/>
      <c r="F117" s="224"/>
      <c r="G117" s="224"/>
      <c r="H117" s="296">
        <f>'Hlavní činnost'!G117</f>
        <v>3500000.0000000005</v>
      </c>
      <c r="I117" s="206">
        <f>'Doplňková činnost'!G117</f>
        <v>0</v>
      </c>
      <c r="J117" s="207">
        <f t="shared" si="1"/>
        <v>3500000.0000000005</v>
      </c>
    </row>
    <row r="118" spans="2:10" x14ac:dyDescent="0.25">
      <c r="B118" s="630" t="s">
        <v>214</v>
      </c>
      <c r="C118" s="631"/>
      <c r="D118" s="228"/>
      <c r="E118" s="223" t="s">
        <v>175</v>
      </c>
      <c r="F118" s="224"/>
      <c r="G118" s="224"/>
      <c r="H118" s="295">
        <f>'Hlavní činnost'!G118</f>
        <v>0</v>
      </c>
      <c r="I118" s="179">
        <f>'Doplňková činnost'!G118</f>
        <v>0</v>
      </c>
      <c r="J118" s="180">
        <f t="shared" si="1"/>
        <v>0</v>
      </c>
    </row>
    <row r="119" spans="2:10" outlineLevel="1" x14ac:dyDescent="0.25">
      <c r="B119" s="574" t="s">
        <v>15</v>
      </c>
      <c r="C119" s="116" t="s">
        <v>103</v>
      </c>
      <c r="D119" s="116"/>
      <c r="E119" s="664" t="s">
        <v>175</v>
      </c>
      <c r="F119" s="224" t="s">
        <v>282</v>
      </c>
      <c r="G119" s="224" t="s">
        <v>315</v>
      </c>
      <c r="H119" s="296">
        <f>'Hlavní činnost'!G119</f>
        <v>0</v>
      </c>
      <c r="I119" s="206">
        <f>'Doplňková činnost'!G119</f>
        <v>0</v>
      </c>
      <c r="J119" s="207">
        <f t="shared" si="1"/>
        <v>0</v>
      </c>
    </row>
    <row r="120" spans="2:10" outlineLevel="1" x14ac:dyDescent="0.25">
      <c r="B120" s="576"/>
      <c r="C120" s="116" t="s">
        <v>34</v>
      </c>
      <c r="D120" s="116"/>
      <c r="E120" s="666"/>
      <c r="F120" s="224"/>
      <c r="G120" s="224"/>
      <c r="H120" s="296">
        <f>'Hlavní činnost'!G120</f>
        <v>0</v>
      </c>
      <c r="I120" s="206">
        <f>'Doplňková činnost'!G120</f>
        <v>0</v>
      </c>
      <c r="J120" s="207">
        <f t="shared" si="1"/>
        <v>0</v>
      </c>
    </row>
    <row r="121" spans="2:10" ht="26.25" x14ac:dyDescent="0.25">
      <c r="B121" s="598" t="s">
        <v>215</v>
      </c>
      <c r="C121" s="619"/>
      <c r="D121" s="126"/>
      <c r="E121" s="229" t="s">
        <v>176</v>
      </c>
      <c r="F121" s="224"/>
      <c r="G121" s="224"/>
      <c r="H121" s="295">
        <f>'Hlavní činnost'!G121</f>
        <v>0</v>
      </c>
      <c r="I121" s="179">
        <f>'Doplňková činnost'!G121</f>
        <v>0</v>
      </c>
      <c r="J121" s="180">
        <f t="shared" si="1"/>
        <v>0</v>
      </c>
    </row>
    <row r="122" spans="2:10" x14ac:dyDescent="0.25">
      <c r="B122" s="598" t="s">
        <v>216</v>
      </c>
      <c r="C122" s="619"/>
      <c r="D122" s="126"/>
      <c r="E122" s="223" t="s">
        <v>177</v>
      </c>
      <c r="F122" s="224"/>
      <c r="G122" s="224"/>
      <c r="H122" s="295">
        <f>'Hlavní činnost'!G122</f>
        <v>167999.99999999997</v>
      </c>
      <c r="I122" s="179">
        <f>'Doplňková činnost'!G122</f>
        <v>12000.000000000002</v>
      </c>
      <c r="J122" s="180">
        <f t="shared" si="1"/>
        <v>179999.99999999997</v>
      </c>
    </row>
    <row r="123" spans="2:10" ht="26.25" outlineLevel="1" x14ac:dyDescent="0.25">
      <c r="B123" s="620" t="s">
        <v>15</v>
      </c>
      <c r="C123" s="126" t="s">
        <v>388</v>
      </c>
      <c r="D123" s="126"/>
      <c r="E123" s="664" t="s">
        <v>177</v>
      </c>
      <c r="F123" s="224" t="s">
        <v>282</v>
      </c>
      <c r="G123" s="224" t="s">
        <v>315</v>
      </c>
      <c r="H123" s="296">
        <f>'Hlavní činnost'!G123</f>
        <v>7999.9999999999982</v>
      </c>
      <c r="I123" s="206">
        <f>'Doplňková činnost'!G123</f>
        <v>0</v>
      </c>
      <c r="J123" s="207">
        <f t="shared" si="1"/>
        <v>7999.9999999999982</v>
      </c>
    </row>
    <row r="124" spans="2:10" outlineLevel="1" x14ac:dyDescent="0.25">
      <c r="B124" s="621"/>
      <c r="C124" s="126" t="s">
        <v>104</v>
      </c>
      <c r="D124" s="126"/>
      <c r="E124" s="665"/>
      <c r="F124" s="224" t="s">
        <v>285</v>
      </c>
      <c r="G124" s="224" t="s">
        <v>318</v>
      </c>
      <c r="H124" s="296">
        <f>'Hlavní činnost'!G124</f>
        <v>1000.0000000000003</v>
      </c>
      <c r="I124" s="206">
        <f>'Doplňková činnost'!G124</f>
        <v>12000.000000000002</v>
      </c>
      <c r="J124" s="207">
        <f t="shared" si="1"/>
        <v>13000.000000000002</v>
      </c>
    </row>
    <row r="125" spans="2:10" outlineLevel="1" x14ac:dyDescent="0.25">
      <c r="B125" s="621"/>
      <c r="C125" s="126" t="s">
        <v>105</v>
      </c>
      <c r="D125" s="126"/>
      <c r="E125" s="665"/>
      <c r="F125" s="224" t="s">
        <v>287</v>
      </c>
      <c r="G125" s="224" t="s">
        <v>319</v>
      </c>
      <c r="H125" s="296">
        <f>'Hlavní činnost'!G125</f>
        <v>0</v>
      </c>
      <c r="I125" s="206">
        <f>'Doplňková činnost'!G125</f>
        <v>0</v>
      </c>
      <c r="J125" s="207">
        <f t="shared" si="1"/>
        <v>0</v>
      </c>
    </row>
    <row r="126" spans="2:10" outlineLevel="1" x14ac:dyDescent="0.25">
      <c r="B126" s="622"/>
      <c r="C126" s="126" t="s">
        <v>34</v>
      </c>
      <c r="D126" s="126"/>
      <c r="E126" s="666"/>
      <c r="F126" s="224"/>
      <c r="G126" s="224"/>
      <c r="H126" s="296">
        <f>'Hlavní činnost'!G126</f>
        <v>158999.99999999997</v>
      </c>
      <c r="I126" s="206">
        <f>'Doplňková činnost'!G126</f>
        <v>0</v>
      </c>
      <c r="J126" s="207">
        <f t="shared" si="1"/>
        <v>158999.99999999997</v>
      </c>
    </row>
    <row r="127" spans="2:10" ht="29.25" customHeight="1" x14ac:dyDescent="0.25">
      <c r="B127" s="598" t="s">
        <v>217</v>
      </c>
      <c r="C127" s="619"/>
      <c r="D127" s="126"/>
      <c r="E127" s="229" t="s">
        <v>179</v>
      </c>
      <c r="F127" s="224"/>
      <c r="G127" s="224"/>
      <c r="H127" s="295">
        <f>'Hlavní činnost'!G127</f>
        <v>0</v>
      </c>
      <c r="I127" s="179">
        <f>'Doplňková činnost'!G127</f>
        <v>0</v>
      </c>
      <c r="J127" s="180">
        <f t="shared" si="1"/>
        <v>0</v>
      </c>
    </row>
    <row r="128" spans="2:10" x14ac:dyDescent="0.25">
      <c r="B128" s="598" t="s">
        <v>218</v>
      </c>
      <c r="C128" s="619"/>
      <c r="D128" s="126"/>
      <c r="E128" s="223" t="s">
        <v>178</v>
      </c>
      <c r="F128" s="224"/>
      <c r="G128" s="224"/>
      <c r="H128" s="295">
        <f>'Hlavní činnost'!G128</f>
        <v>0</v>
      </c>
      <c r="I128" s="179">
        <f>'Doplňková činnost'!G128</f>
        <v>0</v>
      </c>
      <c r="J128" s="180">
        <f t="shared" si="1"/>
        <v>0</v>
      </c>
    </row>
    <row r="129" spans="2:10" x14ac:dyDescent="0.25">
      <c r="B129" s="577" t="s">
        <v>219</v>
      </c>
      <c r="C129" s="578"/>
      <c r="D129" s="129"/>
      <c r="E129" s="223" t="s">
        <v>180</v>
      </c>
      <c r="F129" s="224"/>
      <c r="G129" s="224"/>
      <c r="H129" s="295">
        <f>'Hlavní činnost'!G129</f>
        <v>0</v>
      </c>
      <c r="I129" s="179">
        <f>'Doplňková činnost'!G129</f>
        <v>0</v>
      </c>
      <c r="J129" s="180">
        <f t="shared" si="1"/>
        <v>0</v>
      </c>
    </row>
    <row r="130" spans="2:10" ht="26.25" outlineLevel="1" x14ac:dyDescent="0.25">
      <c r="B130" s="623" t="s">
        <v>15</v>
      </c>
      <c r="C130" s="129" t="s">
        <v>390</v>
      </c>
      <c r="D130" s="129"/>
      <c r="E130" s="664" t="s">
        <v>180</v>
      </c>
      <c r="F130" s="224" t="s">
        <v>282</v>
      </c>
      <c r="G130" s="224" t="s">
        <v>315</v>
      </c>
      <c r="H130" s="296">
        <f>'Hlavní činnost'!G130</f>
        <v>0</v>
      </c>
      <c r="I130" s="206">
        <f>'Doplňková činnost'!G130</f>
        <v>0</v>
      </c>
      <c r="J130" s="207">
        <f t="shared" si="1"/>
        <v>0</v>
      </c>
    </row>
    <row r="131" spans="2:10" outlineLevel="1" x14ac:dyDescent="0.25">
      <c r="B131" s="625"/>
      <c r="C131" s="129" t="s">
        <v>34</v>
      </c>
      <c r="D131" s="129"/>
      <c r="E131" s="666"/>
      <c r="F131" s="224"/>
      <c r="G131" s="224"/>
      <c r="H131" s="296">
        <f>'Hlavní činnost'!G131</f>
        <v>0</v>
      </c>
      <c r="I131" s="206">
        <f>'Doplňková činnost'!G131</f>
        <v>0</v>
      </c>
      <c r="J131" s="207">
        <f t="shared" si="1"/>
        <v>0</v>
      </c>
    </row>
    <row r="132" spans="2:10" x14ac:dyDescent="0.25">
      <c r="B132" s="577" t="s">
        <v>220</v>
      </c>
      <c r="C132" s="578"/>
      <c r="D132" s="129"/>
      <c r="E132" s="223" t="s">
        <v>181</v>
      </c>
      <c r="F132" s="224"/>
      <c r="G132" s="224"/>
      <c r="H132" s="295">
        <f>'Hlavní činnost'!G132</f>
        <v>15999.999999999998</v>
      </c>
      <c r="I132" s="179">
        <f>'Doplňková činnost'!G132</f>
        <v>0</v>
      </c>
      <c r="J132" s="180">
        <f t="shared" si="1"/>
        <v>15999.999999999998</v>
      </c>
    </row>
    <row r="133" spans="2:10" outlineLevel="1" x14ac:dyDescent="0.25">
      <c r="B133" s="574" t="s">
        <v>15</v>
      </c>
      <c r="C133" s="116" t="s">
        <v>106</v>
      </c>
      <c r="D133" s="116"/>
      <c r="E133" s="664" t="s">
        <v>181</v>
      </c>
      <c r="F133" s="224" t="s">
        <v>282</v>
      </c>
      <c r="G133" s="224" t="s">
        <v>315</v>
      </c>
      <c r="H133" s="296">
        <f>'Hlavní činnost'!G133</f>
        <v>0</v>
      </c>
      <c r="I133" s="206">
        <f>'Doplňková činnost'!G133</f>
        <v>0</v>
      </c>
      <c r="J133" s="207">
        <f t="shared" si="1"/>
        <v>0</v>
      </c>
    </row>
    <row r="134" spans="2:10" outlineLevel="1" x14ac:dyDescent="0.25">
      <c r="B134" s="575"/>
      <c r="C134" s="116" t="s">
        <v>107</v>
      </c>
      <c r="D134" s="116"/>
      <c r="E134" s="665"/>
      <c r="F134" s="224" t="s">
        <v>285</v>
      </c>
      <c r="G134" s="224" t="s">
        <v>318</v>
      </c>
      <c r="H134" s="296">
        <f>'Hlavní činnost'!G134</f>
        <v>0</v>
      </c>
      <c r="I134" s="206">
        <f>'Doplňková činnost'!G134</f>
        <v>0</v>
      </c>
      <c r="J134" s="207">
        <f t="shared" si="1"/>
        <v>0</v>
      </c>
    </row>
    <row r="135" spans="2:10" outlineLevel="1" x14ac:dyDescent="0.25">
      <c r="B135" s="575"/>
      <c r="C135" s="116" t="s">
        <v>108</v>
      </c>
      <c r="D135" s="116"/>
      <c r="E135" s="665"/>
      <c r="F135" s="224" t="s">
        <v>287</v>
      </c>
      <c r="G135" s="224" t="s">
        <v>319</v>
      </c>
      <c r="H135" s="296">
        <f>'Hlavní činnost'!G135</f>
        <v>0</v>
      </c>
      <c r="I135" s="206">
        <f>'Doplňková činnost'!G135</f>
        <v>0</v>
      </c>
      <c r="J135" s="207">
        <f t="shared" si="1"/>
        <v>0</v>
      </c>
    </row>
    <row r="136" spans="2:10" outlineLevel="1" x14ac:dyDescent="0.25">
      <c r="B136" s="576"/>
      <c r="C136" s="116" t="s">
        <v>34</v>
      </c>
      <c r="D136" s="116"/>
      <c r="E136" s="666"/>
      <c r="F136" s="224"/>
      <c r="G136" s="224"/>
      <c r="H136" s="296">
        <f>'Hlavní činnost'!G136</f>
        <v>15999.999999999998</v>
      </c>
      <c r="I136" s="206">
        <f>'Doplňková činnost'!G136</f>
        <v>0</v>
      </c>
      <c r="J136" s="207">
        <f t="shared" si="1"/>
        <v>15999.999999999998</v>
      </c>
    </row>
    <row r="137" spans="2:10" x14ac:dyDescent="0.25">
      <c r="B137" s="598" t="s">
        <v>221</v>
      </c>
      <c r="C137" s="619"/>
      <c r="D137" s="126"/>
      <c r="E137" s="223" t="s">
        <v>182</v>
      </c>
      <c r="F137" s="224"/>
      <c r="G137" s="224"/>
      <c r="H137" s="295">
        <f>'Hlavní činnost'!G137</f>
        <v>15048999.999999998</v>
      </c>
      <c r="I137" s="179">
        <f>'Doplňková činnost'!G137</f>
        <v>262000.30872106744</v>
      </c>
      <c r="J137" s="180">
        <f t="shared" si="1"/>
        <v>15311000.308721066</v>
      </c>
    </row>
    <row r="138" spans="2:10" ht="32.25" customHeight="1" x14ac:dyDescent="0.25">
      <c r="B138" s="613" t="s">
        <v>217</v>
      </c>
      <c r="C138" s="614"/>
      <c r="D138" s="127"/>
      <c r="E138" s="229" t="s">
        <v>389</v>
      </c>
      <c r="F138" s="224"/>
      <c r="G138" s="224"/>
      <c r="H138" s="295">
        <f>'Hlavní činnost'!G138</f>
        <v>3000</v>
      </c>
      <c r="I138" s="179">
        <f>'Doplňková činnost'!G138</f>
        <v>0</v>
      </c>
      <c r="J138" s="180">
        <f t="shared" si="1"/>
        <v>3000</v>
      </c>
    </row>
    <row r="139" spans="2:10" x14ac:dyDescent="0.25">
      <c r="B139" s="613" t="s">
        <v>222</v>
      </c>
      <c r="C139" s="614"/>
      <c r="D139" s="127"/>
      <c r="E139" s="223" t="s">
        <v>183</v>
      </c>
      <c r="F139" s="224"/>
      <c r="G139" s="224"/>
      <c r="H139" s="295">
        <f>'Hlavní činnost'!G139</f>
        <v>0</v>
      </c>
      <c r="I139" s="179">
        <f>'Doplňková činnost'!G139</f>
        <v>0</v>
      </c>
      <c r="J139" s="180">
        <f t="shared" ref="J139:J202" si="2">I139+H139</f>
        <v>0</v>
      </c>
    </row>
    <row r="140" spans="2:10" x14ac:dyDescent="0.25">
      <c r="B140" s="598" t="s">
        <v>223</v>
      </c>
      <c r="C140" s="619"/>
      <c r="D140" s="126"/>
      <c r="E140" s="223" t="s">
        <v>184</v>
      </c>
      <c r="F140" s="224"/>
      <c r="G140" s="224"/>
      <c r="H140" s="295">
        <f>'Hlavní činnost'!G140</f>
        <v>5100000</v>
      </c>
      <c r="I140" s="179">
        <f>'Doplňková činnost'!G140</f>
        <v>12000.000000000002</v>
      </c>
      <c r="J140" s="180">
        <f t="shared" si="2"/>
        <v>5112000</v>
      </c>
    </row>
    <row r="141" spans="2:10" outlineLevel="1" x14ac:dyDescent="0.25">
      <c r="B141" s="574" t="s">
        <v>15</v>
      </c>
      <c r="C141" s="116" t="s">
        <v>109</v>
      </c>
      <c r="D141" s="116"/>
      <c r="E141" s="664" t="s">
        <v>184</v>
      </c>
      <c r="F141" s="224" t="s">
        <v>282</v>
      </c>
      <c r="G141" s="224" t="s">
        <v>315</v>
      </c>
      <c r="H141" s="296">
        <f>'Hlavní činnost'!G141</f>
        <v>4950000</v>
      </c>
      <c r="I141" s="206">
        <f>'Doplňková činnost'!G141</f>
        <v>12000.000000000002</v>
      </c>
      <c r="J141" s="207">
        <f t="shared" si="2"/>
        <v>4962000</v>
      </c>
    </row>
    <row r="142" spans="2:10" outlineLevel="1" x14ac:dyDescent="0.25">
      <c r="B142" s="575"/>
      <c r="C142" s="116" t="s">
        <v>110</v>
      </c>
      <c r="D142" s="116"/>
      <c r="E142" s="665"/>
      <c r="F142" s="224" t="s">
        <v>285</v>
      </c>
      <c r="G142" s="224" t="s">
        <v>318</v>
      </c>
      <c r="H142" s="296">
        <f>'Hlavní činnost'!G142</f>
        <v>150000.00000000003</v>
      </c>
      <c r="I142" s="206">
        <f>'Doplňková činnost'!G142</f>
        <v>0</v>
      </c>
      <c r="J142" s="207">
        <f t="shared" si="2"/>
        <v>150000.00000000003</v>
      </c>
    </row>
    <row r="143" spans="2:10" outlineLevel="1" x14ac:dyDescent="0.25">
      <c r="B143" s="575"/>
      <c r="C143" s="116" t="s">
        <v>111</v>
      </c>
      <c r="D143" s="116"/>
      <c r="E143" s="665"/>
      <c r="F143" s="224" t="s">
        <v>287</v>
      </c>
      <c r="G143" s="224" t="s">
        <v>319</v>
      </c>
      <c r="H143" s="296">
        <f>'Hlavní činnost'!G143</f>
        <v>0</v>
      </c>
      <c r="I143" s="206">
        <f>'Doplňková činnost'!G143</f>
        <v>0</v>
      </c>
      <c r="J143" s="207">
        <f t="shared" si="2"/>
        <v>0</v>
      </c>
    </row>
    <row r="144" spans="2:10" ht="25.5" outlineLevel="1" x14ac:dyDescent="0.25">
      <c r="B144" s="575"/>
      <c r="C144" s="116" t="s">
        <v>112</v>
      </c>
      <c r="D144" s="116"/>
      <c r="E144" s="665"/>
      <c r="F144" s="224" t="s">
        <v>288</v>
      </c>
      <c r="G144" s="224" t="s">
        <v>320</v>
      </c>
      <c r="H144" s="296">
        <f>'Hlavní činnost'!G144</f>
        <v>0</v>
      </c>
      <c r="I144" s="206">
        <f>'Doplňková činnost'!G144</f>
        <v>0</v>
      </c>
      <c r="J144" s="207">
        <f t="shared" si="2"/>
        <v>0</v>
      </c>
    </row>
    <row r="145" spans="2:10" ht="15.75" customHeight="1" outlineLevel="1" x14ac:dyDescent="0.25">
      <c r="B145" s="576"/>
      <c r="C145" s="116" t="s">
        <v>34</v>
      </c>
      <c r="D145" s="116"/>
      <c r="E145" s="666"/>
      <c r="F145" s="224"/>
      <c r="G145" s="224"/>
      <c r="H145" s="296">
        <f>'Hlavní činnost'!G145</f>
        <v>0</v>
      </c>
      <c r="I145" s="206">
        <f>'Doplňková činnost'!G145</f>
        <v>0</v>
      </c>
      <c r="J145" s="207">
        <f t="shared" si="2"/>
        <v>0</v>
      </c>
    </row>
    <row r="146" spans="2:10" x14ac:dyDescent="0.25">
      <c r="B146" s="581" t="s">
        <v>18</v>
      </c>
      <c r="C146" s="674"/>
      <c r="D146" s="221"/>
      <c r="E146" s="274"/>
      <c r="F146" s="183"/>
      <c r="G146" s="183"/>
      <c r="H146" s="301">
        <f>'Hlavní činnost'!G146</f>
        <v>12000</v>
      </c>
      <c r="I146" s="186">
        <f>'Doplňková činnost'!G146</f>
        <v>0</v>
      </c>
      <c r="J146" s="187">
        <f t="shared" si="2"/>
        <v>12000</v>
      </c>
    </row>
    <row r="147" spans="2:10" x14ac:dyDescent="0.25">
      <c r="B147" s="577" t="s">
        <v>224</v>
      </c>
      <c r="C147" s="578"/>
      <c r="D147" s="129"/>
      <c r="E147" s="223" t="s">
        <v>185</v>
      </c>
      <c r="F147" s="109"/>
      <c r="G147" s="109"/>
      <c r="H147" s="295">
        <f>'Hlavní činnost'!G147</f>
        <v>0</v>
      </c>
      <c r="I147" s="179">
        <f>'Doplňková činnost'!G147</f>
        <v>0</v>
      </c>
      <c r="J147" s="180">
        <f t="shared" si="2"/>
        <v>0</v>
      </c>
    </row>
    <row r="148" spans="2:10" x14ac:dyDescent="0.25">
      <c r="B148" s="577" t="s">
        <v>225</v>
      </c>
      <c r="C148" s="578"/>
      <c r="D148" s="129"/>
      <c r="E148" s="223" t="s">
        <v>186</v>
      </c>
      <c r="F148" s="224"/>
      <c r="G148" s="224"/>
      <c r="H148" s="295">
        <f>'Hlavní činnost'!G148</f>
        <v>12000</v>
      </c>
      <c r="I148" s="179">
        <f>'Doplňková činnost'!G148</f>
        <v>0</v>
      </c>
      <c r="J148" s="180">
        <f t="shared" si="2"/>
        <v>12000</v>
      </c>
    </row>
    <row r="149" spans="2:10" ht="30.75" customHeight="1" x14ac:dyDescent="0.25">
      <c r="B149" s="613" t="s">
        <v>226</v>
      </c>
      <c r="C149" s="614"/>
      <c r="D149" s="127"/>
      <c r="E149" s="229" t="s">
        <v>187</v>
      </c>
      <c r="F149" s="224"/>
      <c r="G149" s="224"/>
      <c r="H149" s="295">
        <f>'Hlavní činnost'!G149</f>
        <v>0</v>
      </c>
      <c r="I149" s="179">
        <f>'Doplňková činnost'!G149</f>
        <v>0</v>
      </c>
      <c r="J149" s="180">
        <f t="shared" si="2"/>
        <v>0</v>
      </c>
    </row>
    <row r="150" spans="2:10" x14ac:dyDescent="0.25">
      <c r="B150" s="707" t="s">
        <v>19</v>
      </c>
      <c r="C150" s="708"/>
      <c r="D150" s="302"/>
      <c r="E150" s="274"/>
      <c r="F150" s="275"/>
      <c r="G150" s="275"/>
      <c r="H150" s="301">
        <f>'Hlavní činnost'!G150</f>
        <v>0</v>
      </c>
      <c r="I150" s="186">
        <f>'Doplňková činnost'!G150</f>
        <v>0</v>
      </c>
      <c r="J150" s="187">
        <f t="shared" si="2"/>
        <v>0</v>
      </c>
    </row>
    <row r="151" spans="2:10" x14ac:dyDescent="0.25">
      <c r="B151" s="613" t="s">
        <v>227</v>
      </c>
      <c r="C151" s="614"/>
      <c r="D151" s="127"/>
      <c r="E151" s="223" t="s">
        <v>188</v>
      </c>
      <c r="F151" s="224"/>
      <c r="G151" s="224"/>
      <c r="H151" s="295">
        <f>'Hlavní činnost'!G151</f>
        <v>0</v>
      </c>
      <c r="I151" s="179">
        <f>'Doplňková činnost'!G151</f>
        <v>0</v>
      </c>
      <c r="J151" s="180">
        <f t="shared" si="2"/>
        <v>0</v>
      </c>
    </row>
    <row r="152" spans="2:10" x14ac:dyDescent="0.25">
      <c r="B152" s="581" t="s">
        <v>20</v>
      </c>
      <c r="C152" s="674"/>
      <c r="D152" s="221"/>
      <c r="E152" s="274"/>
      <c r="F152" s="183"/>
      <c r="G152" s="183"/>
      <c r="H152" s="301">
        <f>'Hlavní činnost'!G152</f>
        <v>0</v>
      </c>
      <c r="I152" s="186">
        <f>'Doplňková činnost'!G152</f>
        <v>0</v>
      </c>
      <c r="J152" s="187">
        <f t="shared" si="2"/>
        <v>0</v>
      </c>
    </row>
    <row r="153" spans="2:10" x14ac:dyDescent="0.25">
      <c r="B153" s="577" t="s">
        <v>228</v>
      </c>
      <c r="C153" s="578"/>
      <c r="D153" s="129"/>
      <c r="E153" s="223" t="s">
        <v>189</v>
      </c>
      <c r="F153" s="224"/>
      <c r="G153" s="224"/>
      <c r="H153" s="295">
        <f>'Hlavní činnost'!G153</f>
        <v>0</v>
      </c>
      <c r="I153" s="179">
        <f>'Doplňková činnost'!G153</f>
        <v>0</v>
      </c>
      <c r="J153" s="180">
        <f t="shared" si="2"/>
        <v>0</v>
      </c>
    </row>
    <row r="154" spans="2:10" ht="15.75" thickBot="1" x14ac:dyDescent="0.3">
      <c r="B154" s="644" t="s">
        <v>229</v>
      </c>
      <c r="C154" s="645"/>
      <c r="D154" s="231"/>
      <c r="E154" s="232" t="s">
        <v>190</v>
      </c>
      <c r="F154" s="303"/>
      <c r="G154" s="233"/>
      <c r="H154" s="304">
        <f>'Hlavní činnost'!G154</f>
        <v>0</v>
      </c>
      <c r="I154" s="305">
        <f>'Doplňková činnost'!G154</f>
        <v>0</v>
      </c>
      <c r="J154" s="306">
        <f t="shared" si="2"/>
        <v>0</v>
      </c>
    </row>
    <row r="155" spans="2:10" ht="9.9499999999999993" customHeight="1" thickTop="1" thickBot="1" x14ac:dyDescent="0.3">
      <c r="B155" s="7"/>
      <c r="C155" s="8"/>
      <c r="D155" s="8"/>
      <c r="E155" s="9"/>
      <c r="F155" s="27"/>
      <c r="G155" s="28"/>
      <c r="H155" s="60"/>
      <c r="I155" s="62"/>
      <c r="J155" s="63"/>
    </row>
    <row r="156" spans="2:10" ht="16.5" thickTop="1" x14ac:dyDescent="0.25">
      <c r="B156" s="646" t="s">
        <v>21</v>
      </c>
      <c r="C156" s="647"/>
      <c r="D156" s="276"/>
      <c r="E156" s="220"/>
      <c r="F156" s="298"/>
      <c r="G156" s="277"/>
      <c r="H156" s="307">
        <f>'Hlavní činnost'!G156</f>
        <v>440311999.99999994</v>
      </c>
      <c r="I156" s="192">
        <f>'Doplňková činnost'!G156</f>
        <v>6077000.4377514636</v>
      </c>
      <c r="J156" s="193">
        <f t="shared" si="2"/>
        <v>446389000.43775141</v>
      </c>
    </row>
    <row r="157" spans="2:10" x14ac:dyDescent="0.25">
      <c r="B157" s="609" t="s">
        <v>22</v>
      </c>
      <c r="C157" s="610"/>
      <c r="D157" s="278"/>
      <c r="E157" s="274"/>
      <c r="F157" s="275"/>
      <c r="G157" s="275"/>
      <c r="H157" s="301">
        <f>'Hlavní činnost'!G157</f>
        <v>385368999.99999994</v>
      </c>
      <c r="I157" s="186">
        <f>'Doplňková činnost'!G157</f>
        <v>5996000.4377514636</v>
      </c>
      <c r="J157" s="187">
        <f t="shared" si="2"/>
        <v>391365000.43775141</v>
      </c>
    </row>
    <row r="158" spans="2:10" x14ac:dyDescent="0.25">
      <c r="B158" s="635" t="s">
        <v>230</v>
      </c>
      <c r="C158" s="636"/>
      <c r="D158" s="155"/>
      <c r="E158" s="223" t="s">
        <v>191</v>
      </c>
      <c r="F158" s="224"/>
      <c r="G158" s="224"/>
      <c r="H158" s="295">
        <f>'Hlavní činnost'!G158</f>
        <v>0</v>
      </c>
      <c r="I158" s="179">
        <f>'Doplňková činnost'!G158</f>
        <v>32000</v>
      </c>
      <c r="J158" s="180">
        <f t="shared" si="2"/>
        <v>32000</v>
      </c>
    </row>
    <row r="159" spans="2:10" x14ac:dyDescent="0.25">
      <c r="B159" s="635" t="s">
        <v>231</v>
      </c>
      <c r="C159" s="636"/>
      <c r="D159" s="155"/>
      <c r="E159" s="223" t="s">
        <v>192</v>
      </c>
      <c r="F159" s="224"/>
      <c r="G159" s="224"/>
      <c r="H159" s="295">
        <f>'Hlavní činnost'!G159</f>
        <v>385244999.99999994</v>
      </c>
      <c r="I159" s="179">
        <f>'Doplňková činnost'!G159</f>
        <v>3987000</v>
      </c>
      <c r="J159" s="180">
        <f t="shared" si="2"/>
        <v>389231999.99999994</v>
      </c>
    </row>
    <row r="160" spans="2:10" outlineLevel="1" x14ac:dyDescent="0.25">
      <c r="B160" s="623" t="s">
        <v>15</v>
      </c>
      <c r="C160" s="116" t="s">
        <v>232</v>
      </c>
      <c r="D160" s="116"/>
      <c r="E160" s="664" t="s">
        <v>192</v>
      </c>
      <c r="F160" s="224" t="s">
        <v>282</v>
      </c>
      <c r="G160" s="224" t="s">
        <v>315</v>
      </c>
      <c r="H160" s="296">
        <f>'Hlavní činnost'!G160</f>
        <v>1100000</v>
      </c>
      <c r="I160" s="206">
        <f>'Doplňková činnost'!G160</f>
        <v>0</v>
      </c>
      <c r="J160" s="207">
        <f t="shared" si="2"/>
        <v>1100000</v>
      </c>
    </row>
    <row r="161" spans="2:10" outlineLevel="1" x14ac:dyDescent="0.25">
      <c r="B161" s="624"/>
      <c r="C161" s="116" t="s">
        <v>113</v>
      </c>
      <c r="D161" s="116"/>
      <c r="E161" s="665"/>
      <c r="F161" s="224" t="s">
        <v>295</v>
      </c>
      <c r="G161" s="224" t="s">
        <v>326</v>
      </c>
      <c r="H161" s="296">
        <f>'Hlavní činnost'!G161</f>
        <v>3522000.0000000005</v>
      </c>
      <c r="I161" s="206">
        <f>'Doplňková činnost'!G161</f>
        <v>60000</v>
      </c>
      <c r="J161" s="207">
        <f t="shared" si="2"/>
        <v>3582000.0000000005</v>
      </c>
    </row>
    <row r="162" spans="2:10" outlineLevel="1" x14ac:dyDescent="0.25">
      <c r="B162" s="624"/>
      <c r="C162" s="116" t="s">
        <v>114</v>
      </c>
      <c r="D162" s="116"/>
      <c r="E162" s="665"/>
      <c r="F162" s="224" t="s">
        <v>296</v>
      </c>
      <c r="G162" s="224" t="s">
        <v>327</v>
      </c>
      <c r="H162" s="296">
        <f>'Hlavní činnost'!G162</f>
        <v>7999.9999999999991</v>
      </c>
      <c r="I162" s="206">
        <f>'Doplňková činnost'!G162</f>
        <v>1400000</v>
      </c>
      <c r="J162" s="207">
        <f t="shared" si="2"/>
        <v>1408000</v>
      </c>
    </row>
    <row r="163" spans="2:10" outlineLevel="1" x14ac:dyDescent="0.25">
      <c r="B163" s="624"/>
      <c r="C163" s="116" t="s">
        <v>115</v>
      </c>
      <c r="D163" s="116"/>
      <c r="E163" s="665"/>
      <c r="F163" s="224" t="s">
        <v>297</v>
      </c>
      <c r="G163" s="224" t="s">
        <v>328</v>
      </c>
      <c r="H163" s="296">
        <f>'Hlavní činnost'!G163</f>
        <v>440000</v>
      </c>
      <c r="I163" s="206">
        <f>'Doplňková činnost'!G163</f>
        <v>22000</v>
      </c>
      <c r="J163" s="207">
        <f t="shared" si="2"/>
        <v>462000</v>
      </c>
    </row>
    <row r="164" spans="2:10" outlineLevel="1" x14ac:dyDescent="0.25">
      <c r="B164" s="624"/>
      <c r="C164" s="116" t="s">
        <v>116</v>
      </c>
      <c r="D164" s="116"/>
      <c r="E164" s="665"/>
      <c r="F164" s="224" t="s">
        <v>298</v>
      </c>
      <c r="G164" s="224" t="s">
        <v>329</v>
      </c>
      <c r="H164" s="296">
        <f>'Hlavní činnost'!G164</f>
        <v>2700000</v>
      </c>
      <c r="I164" s="206">
        <f>'Doplňková činnost'!G164</f>
        <v>0</v>
      </c>
      <c r="J164" s="207">
        <f t="shared" si="2"/>
        <v>2700000</v>
      </c>
    </row>
    <row r="165" spans="2:10" outlineLevel="1" x14ac:dyDescent="0.25">
      <c r="B165" s="624"/>
      <c r="C165" s="116" t="s">
        <v>117</v>
      </c>
      <c r="D165" s="116"/>
      <c r="E165" s="665"/>
      <c r="F165" s="224" t="s">
        <v>299</v>
      </c>
      <c r="G165" s="224" t="s">
        <v>330</v>
      </c>
      <c r="H165" s="296">
        <f>'Hlavní činnost'!G165</f>
        <v>0</v>
      </c>
      <c r="I165" s="206">
        <f>'Doplňková činnost'!G165</f>
        <v>0</v>
      </c>
      <c r="J165" s="207">
        <f t="shared" si="2"/>
        <v>0</v>
      </c>
    </row>
    <row r="166" spans="2:10" outlineLevel="1" x14ac:dyDescent="0.25">
      <c r="B166" s="624"/>
      <c r="C166" s="116" t="s">
        <v>118</v>
      </c>
      <c r="D166" s="116"/>
      <c r="E166" s="665"/>
      <c r="F166" s="224" t="s">
        <v>300</v>
      </c>
      <c r="G166" s="224" t="s">
        <v>331</v>
      </c>
      <c r="H166" s="296">
        <f>'Hlavní činnost'!G166</f>
        <v>0</v>
      </c>
      <c r="I166" s="206">
        <f>'Doplňková činnost'!G166</f>
        <v>0</v>
      </c>
      <c r="J166" s="207">
        <f t="shared" si="2"/>
        <v>0</v>
      </c>
    </row>
    <row r="167" spans="2:10" outlineLevel="1" x14ac:dyDescent="0.25">
      <c r="B167" s="624"/>
      <c r="C167" s="116" t="s">
        <v>233</v>
      </c>
      <c r="D167" s="116"/>
      <c r="E167" s="665"/>
      <c r="F167" s="224" t="s">
        <v>301</v>
      </c>
      <c r="G167" s="224" t="s">
        <v>332</v>
      </c>
      <c r="H167" s="296">
        <f>'Hlavní činnost'!G167</f>
        <v>0</v>
      </c>
      <c r="I167" s="206">
        <f>'Doplňková činnost'!G167</f>
        <v>0</v>
      </c>
      <c r="J167" s="207">
        <f t="shared" si="2"/>
        <v>0</v>
      </c>
    </row>
    <row r="168" spans="2:10" outlineLevel="1" x14ac:dyDescent="0.25">
      <c r="B168" s="624"/>
      <c r="C168" s="116" t="s">
        <v>893</v>
      </c>
      <c r="D168" s="116"/>
      <c r="E168" s="665"/>
      <c r="F168" s="224" t="s">
        <v>306</v>
      </c>
      <c r="G168" s="224" t="s">
        <v>333</v>
      </c>
      <c r="H168" s="296">
        <f>'Hlavní činnost'!G168</f>
        <v>0</v>
      </c>
      <c r="I168" s="206">
        <f>'Doplňková činnost'!G168</f>
        <v>0</v>
      </c>
      <c r="J168" s="207">
        <f t="shared" si="2"/>
        <v>0</v>
      </c>
    </row>
    <row r="169" spans="2:10" ht="25.5" outlineLevel="1" x14ac:dyDescent="0.25">
      <c r="B169" s="624"/>
      <c r="C169" s="116" t="s">
        <v>119</v>
      </c>
      <c r="D169" s="116"/>
      <c r="E169" s="665"/>
      <c r="F169" s="224" t="s">
        <v>285</v>
      </c>
      <c r="G169" s="224" t="s">
        <v>318</v>
      </c>
      <c r="H169" s="296">
        <f>'Hlavní činnost'!G169</f>
        <v>0</v>
      </c>
      <c r="I169" s="206">
        <f>'Doplňková činnost'!G169</f>
        <v>0</v>
      </c>
      <c r="J169" s="207">
        <f t="shared" si="2"/>
        <v>0</v>
      </c>
    </row>
    <row r="170" spans="2:10" outlineLevel="1" x14ac:dyDescent="0.25">
      <c r="B170" s="624"/>
      <c r="C170" s="116" t="s">
        <v>120</v>
      </c>
      <c r="D170" s="116"/>
      <c r="E170" s="665"/>
      <c r="F170" s="224" t="s">
        <v>287</v>
      </c>
      <c r="G170" s="224" t="s">
        <v>319</v>
      </c>
      <c r="H170" s="296">
        <f>'Hlavní činnost'!G170</f>
        <v>1150000</v>
      </c>
      <c r="I170" s="206">
        <f>'Doplňková činnost'!G170</f>
        <v>0</v>
      </c>
      <c r="J170" s="207">
        <f t="shared" si="2"/>
        <v>1150000</v>
      </c>
    </row>
    <row r="171" spans="2:10" outlineLevel="1" x14ac:dyDescent="0.25">
      <c r="B171" s="624"/>
      <c r="C171" s="116" t="s">
        <v>121</v>
      </c>
      <c r="D171" s="116"/>
      <c r="E171" s="665"/>
      <c r="F171" s="224" t="s">
        <v>312</v>
      </c>
      <c r="G171" s="224" t="s">
        <v>334</v>
      </c>
      <c r="H171" s="296">
        <f>'Hlavní činnost'!G171</f>
        <v>0</v>
      </c>
      <c r="I171" s="206">
        <f>'Doplňková činnost'!G171</f>
        <v>0</v>
      </c>
      <c r="J171" s="207">
        <f t="shared" si="2"/>
        <v>0</v>
      </c>
    </row>
    <row r="172" spans="2:10" outlineLevel="1" x14ac:dyDescent="0.25">
      <c r="B172" s="624"/>
      <c r="C172" s="116" t="s">
        <v>122</v>
      </c>
      <c r="D172" s="116"/>
      <c r="E172" s="665"/>
      <c r="F172" s="224" t="s">
        <v>288</v>
      </c>
      <c r="G172" s="224" t="s">
        <v>320</v>
      </c>
      <c r="H172" s="296">
        <f>'Hlavní činnost'!G172</f>
        <v>0</v>
      </c>
      <c r="I172" s="206">
        <f>'Doplňková činnost'!G172</f>
        <v>0</v>
      </c>
      <c r="J172" s="207">
        <f t="shared" si="2"/>
        <v>0</v>
      </c>
    </row>
    <row r="173" spans="2:10" outlineLevel="1" x14ac:dyDescent="0.25">
      <c r="B173" s="624"/>
      <c r="C173" s="116" t="s">
        <v>123</v>
      </c>
      <c r="D173" s="116"/>
      <c r="E173" s="665"/>
      <c r="F173" s="224" t="s">
        <v>289</v>
      </c>
      <c r="G173" s="224" t="s">
        <v>321</v>
      </c>
      <c r="H173" s="296">
        <f>'Hlavní činnost'!G173</f>
        <v>0</v>
      </c>
      <c r="I173" s="206">
        <f>'Doplňková činnost'!G173</f>
        <v>0</v>
      </c>
      <c r="J173" s="207">
        <f t="shared" si="2"/>
        <v>0</v>
      </c>
    </row>
    <row r="174" spans="2:10" outlineLevel="1" x14ac:dyDescent="0.25">
      <c r="B174" s="624"/>
      <c r="C174" s="116" t="s">
        <v>124</v>
      </c>
      <c r="D174" s="116"/>
      <c r="E174" s="665"/>
      <c r="F174" s="224" t="s">
        <v>290</v>
      </c>
      <c r="G174" s="224" t="s">
        <v>322</v>
      </c>
      <c r="H174" s="296">
        <f>'Hlavní činnost'!G174</f>
        <v>0</v>
      </c>
      <c r="I174" s="206">
        <f>'Doplňková činnost'!G174</f>
        <v>0</v>
      </c>
      <c r="J174" s="207">
        <f t="shared" si="2"/>
        <v>0</v>
      </c>
    </row>
    <row r="175" spans="2:10" outlineLevel="1" x14ac:dyDescent="0.25">
      <c r="B175" s="624"/>
      <c r="C175" s="116" t="s">
        <v>125</v>
      </c>
      <c r="D175" s="116"/>
      <c r="E175" s="665"/>
      <c r="F175" s="224" t="s">
        <v>283</v>
      </c>
      <c r="G175" s="224" t="s">
        <v>323</v>
      </c>
      <c r="H175" s="296">
        <f>'Hlavní činnost'!G175</f>
        <v>376084999.99999994</v>
      </c>
      <c r="I175" s="206">
        <f>'Doplňková činnost'!G175</f>
        <v>0</v>
      </c>
      <c r="J175" s="207">
        <f t="shared" si="2"/>
        <v>376084999.99999994</v>
      </c>
    </row>
    <row r="176" spans="2:10" outlineLevel="1" x14ac:dyDescent="0.25">
      <c r="B176" s="624"/>
      <c r="C176" s="116" t="s">
        <v>126</v>
      </c>
      <c r="D176" s="116"/>
      <c r="E176" s="665"/>
      <c r="F176" s="224" t="s">
        <v>284</v>
      </c>
      <c r="G176" s="224" t="s">
        <v>324</v>
      </c>
      <c r="H176" s="296">
        <f>'Hlavní činnost'!G176</f>
        <v>0</v>
      </c>
      <c r="I176" s="206">
        <f>'Doplňková činnost'!G176</f>
        <v>0</v>
      </c>
      <c r="J176" s="207">
        <f t="shared" si="2"/>
        <v>0</v>
      </c>
    </row>
    <row r="177" spans="2:10" outlineLevel="1" x14ac:dyDescent="0.25">
      <c r="B177" s="624"/>
      <c r="C177" s="116" t="s">
        <v>127</v>
      </c>
      <c r="D177" s="116"/>
      <c r="E177" s="665"/>
      <c r="F177" s="224" t="s">
        <v>302</v>
      </c>
      <c r="G177" s="224" t="s">
        <v>325</v>
      </c>
      <c r="H177" s="296">
        <f>'Hlavní činnost'!G177</f>
        <v>0</v>
      </c>
      <c r="I177" s="206">
        <f>'Doplňková činnost'!G177</f>
        <v>0</v>
      </c>
      <c r="J177" s="207">
        <f t="shared" si="2"/>
        <v>0</v>
      </c>
    </row>
    <row r="178" spans="2:10" outlineLevel="1" x14ac:dyDescent="0.25">
      <c r="B178" s="624"/>
      <c r="C178" s="116" t="s">
        <v>128</v>
      </c>
      <c r="D178" s="116"/>
      <c r="E178" s="665"/>
      <c r="F178" s="224" t="s">
        <v>303</v>
      </c>
      <c r="G178" s="224" t="s">
        <v>316</v>
      </c>
      <c r="H178" s="296">
        <f>'Hlavní činnost'!G178</f>
        <v>0</v>
      </c>
      <c r="I178" s="206">
        <f>'Doplňková činnost'!G178</f>
        <v>15000</v>
      </c>
      <c r="J178" s="207">
        <f t="shared" si="2"/>
        <v>15000</v>
      </c>
    </row>
    <row r="179" spans="2:10" outlineLevel="1" x14ac:dyDescent="0.25">
      <c r="B179" s="624"/>
      <c r="C179" s="116" t="s">
        <v>129</v>
      </c>
      <c r="D179" s="116"/>
      <c r="E179" s="665"/>
      <c r="F179" s="224" t="s">
        <v>286</v>
      </c>
      <c r="G179" s="224" t="s">
        <v>317</v>
      </c>
      <c r="H179" s="296">
        <f>'Hlavní činnost'!G179</f>
        <v>0</v>
      </c>
      <c r="I179" s="206">
        <f>'Doplňková činnost'!G179</f>
        <v>530000</v>
      </c>
      <c r="J179" s="207">
        <f t="shared" si="2"/>
        <v>530000</v>
      </c>
    </row>
    <row r="180" spans="2:10" outlineLevel="1" x14ac:dyDescent="0.25">
      <c r="B180" s="625"/>
      <c r="C180" s="116" t="s">
        <v>34</v>
      </c>
      <c r="D180" s="308"/>
      <c r="E180" s="666"/>
      <c r="F180" s="224"/>
      <c r="G180" s="224"/>
      <c r="H180" s="296">
        <f>'Hlavní činnost'!G180</f>
        <v>239999.99999999997</v>
      </c>
      <c r="I180" s="206">
        <f>'Doplňková činnost'!G180</f>
        <v>1960000</v>
      </c>
      <c r="J180" s="207">
        <f t="shared" si="2"/>
        <v>2200000</v>
      </c>
    </row>
    <row r="181" spans="2:10" x14ac:dyDescent="0.25">
      <c r="B181" s="598" t="s">
        <v>234</v>
      </c>
      <c r="C181" s="619"/>
      <c r="D181" s="126"/>
      <c r="E181" s="223" t="s">
        <v>193</v>
      </c>
      <c r="F181" s="224"/>
      <c r="G181" s="224"/>
      <c r="H181" s="295">
        <f>'Hlavní činnost'!G181</f>
        <v>0</v>
      </c>
      <c r="I181" s="179">
        <f>'Doplňková činnost'!G181</f>
        <v>1046000</v>
      </c>
      <c r="J181" s="180">
        <f t="shared" si="2"/>
        <v>1046000</v>
      </c>
    </row>
    <row r="182" spans="2:10" ht="22.7" customHeight="1" outlineLevel="1" x14ac:dyDescent="0.25">
      <c r="B182" s="620" t="s">
        <v>15</v>
      </c>
      <c r="C182" s="116" t="s">
        <v>235</v>
      </c>
      <c r="D182" s="116"/>
      <c r="E182" s="664" t="s">
        <v>193</v>
      </c>
      <c r="F182" s="224" t="s">
        <v>282</v>
      </c>
      <c r="G182" s="224" t="s">
        <v>315</v>
      </c>
      <c r="H182" s="296">
        <f>'Hlavní činnost'!G182</f>
        <v>0</v>
      </c>
      <c r="I182" s="206">
        <f>'Doplňková činnost'!G182</f>
        <v>946000</v>
      </c>
      <c r="J182" s="207">
        <f t="shared" si="2"/>
        <v>946000</v>
      </c>
    </row>
    <row r="183" spans="2:10" outlineLevel="1" x14ac:dyDescent="0.25">
      <c r="B183" s="621"/>
      <c r="C183" s="116" t="s">
        <v>130</v>
      </c>
      <c r="D183" s="116"/>
      <c r="E183" s="665"/>
      <c r="F183" s="224" t="s">
        <v>289</v>
      </c>
      <c r="G183" s="224" t="s">
        <v>321</v>
      </c>
      <c r="H183" s="296">
        <f>'Hlavní činnost'!G183</f>
        <v>0</v>
      </c>
      <c r="I183" s="206">
        <f>'Doplňková činnost'!G183</f>
        <v>55000</v>
      </c>
      <c r="J183" s="207">
        <f t="shared" si="2"/>
        <v>55000</v>
      </c>
    </row>
    <row r="184" spans="2:10" outlineLevel="1" x14ac:dyDescent="0.25">
      <c r="B184" s="621"/>
      <c r="C184" s="118" t="s">
        <v>131</v>
      </c>
      <c r="D184" s="118"/>
      <c r="E184" s="665"/>
      <c r="F184" s="224" t="s">
        <v>285</v>
      </c>
      <c r="G184" s="224" t="s">
        <v>318</v>
      </c>
      <c r="H184" s="296">
        <f>'Hlavní činnost'!G184</f>
        <v>0</v>
      </c>
      <c r="I184" s="206">
        <f>'Doplňková činnost'!G184</f>
        <v>45000</v>
      </c>
      <c r="J184" s="207">
        <f t="shared" si="2"/>
        <v>45000</v>
      </c>
    </row>
    <row r="185" spans="2:10" outlineLevel="1" x14ac:dyDescent="0.25">
      <c r="B185" s="621"/>
      <c r="C185" s="118" t="s">
        <v>132</v>
      </c>
      <c r="D185" s="118"/>
      <c r="E185" s="665"/>
      <c r="F185" s="224" t="s">
        <v>287</v>
      </c>
      <c r="G185" s="224" t="s">
        <v>319</v>
      </c>
      <c r="H185" s="296">
        <f>'Hlavní činnost'!G185</f>
        <v>0</v>
      </c>
      <c r="I185" s="206">
        <f>'Doplňková činnost'!G185</f>
        <v>0</v>
      </c>
      <c r="J185" s="207">
        <f t="shared" si="2"/>
        <v>0</v>
      </c>
    </row>
    <row r="186" spans="2:10" outlineLevel="1" x14ac:dyDescent="0.25">
      <c r="B186" s="621"/>
      <c r="C186" s="118" t="s">
        <v>133</v>
      </c>
      <c r="D186" s="118"/>
      <c r="E186" s="665"/>
      <c r="F186" s="224" t="s">
        <v>288</v>
      </c>
      <c r="G186" s="224" t="s">
        <v>320</v>
      </c>
      <c r="H186" s="296">
        <f>'Hlavní činnost'!G186</f>
        <v>0</v>
      </c>
      <c r="I186" s="206">
        <f>'Doplňková činnost'!G186</f>
        <v>0</v>
      </c>
      <c r="J186" s="207">
        <f t="shared" si="2"/>
        <v>0</v>
      </c>
    </row>
    <row r="187" spans="2:10" outlineLevel="1" x14ac:dyDescent="0.25">
      <c r="B187" s="622"/>
      <c r="C187" s="118" t="s">
        <v>34</v>
      </c>
      <c r="D187" s="118"/>
      <c r="E187" s="666"/>
      <c r="F187" s="224"/>
      <c r="G187" s="224"/>
      <c r="H187" s="296">
        <f>'Hlavní činnost'!G187</f>
        <v>0</v>
      </c>
      <c r="I187" s="206">
        <f>'Doplňková činnost'!G187</f>
        <v>0</v>
      </c>
      <c r="J187" s="207">
        <f t="shared" si="2"/>
        <v>0</v>
      </c>
    </row>
    <row r="188" spans="2:10" x14ac:dyDescent="0.25">
      <c r="B188" s="635" t="s">
        <v>236</v>
      </c>
      <c r="C188" s="636"/>
      <c r="D188" s="155"/>
      <c r="E188" s="223" t="s">
        <v>194</v>
      </c>
      <c r="F188" s="224"/>
      <c r="G188" s="224"/>
      <c r="H188" s="295">
        <f>'Hlavní činnost'!G188</f>
        <v>0</v>
      </c>
      <c r="I188" s="179">
        <f>'Doplňková činnost'!G188</f>
        <v>768000</v>
      </c>
      <c r="J188" s="180">
        <f t="shared" si="2"/>
        <v>768000</v>
      </c>
    </row>
    <row r="189" spans="2:10" x14ac:dyDescent="0.25">
      <c r="B189" s="626" t="s">
        <v>237</v>
      </c>
      <c r="C189" s="627"/>
      <c r="D189" s="237"/>
      <c r="E189" s="223" t="s">
        <v>195</v>
      </c>
      <c r="F189" s="224"/>
      <c r="G189" s="224"/>
      <c r="H189" s="295">
        <f>'Hlavní činnost'!G189</f>
        <v>0</v>
      </c>
      <c r="I189" s="179">
        <f>'Doplňková činnost'!G189</f>
        <v>0</v>
      </c>
      <c r="J189" s="180">
        <f t="shared" si="2"/>
        <v>0</v>
      </c>
    </row>
    <row r="190" spans="2:10" ht="26.25" x14ac:dyDescent="0.25">
      <c r="B190" s="626" t="s">
        <v>238</v>
      </c>
      <c r="C190" s="627"/>
      <c r="D190" s="237"/>
      <c r="E190" s="229" t="s">
        <v>196</v>
      </c>
      <c r="F190" s="224"/>
      <c r="G190" s="224"/>
      <c r="H190" s="295">
        <f>'Hlavní činnost'!G190</f>
        <v>0</v>
      </c>
      <c r="I190" s="179">
        <f>'Doplňková činnost'!G190</f>
        <v>0</v>
      </c>
      <c r="J190" s="180">
        <f t="shared" si="2"/>
        <v>0</v>
      </c>
    </row>
    <row r="191" spans="2:10" x14ac:dyDescent="0.25">
      <c r="B191" s="635" t="s">
        <v>239</v>
      </c>
      <c r="C191" s="636"/>
      <c r="D191" s="155"/>
      <c r="E191" s="223" t="s">
        <v>197</v>
      </c>
      <c r="F191" s="224"/>
      <c r="G191" s="224"/>
      <c r="H191" s="295">
        <f>'Hlavní činnost'!G191</f>
        <v>0</v>
      </c>
      <c r="I191" s="179">
        <f>'Doplňková činnost'!G191</f>
        <v>37000</v>
      </c>
      <c r="J191" s="180">
        <f t="shared" si="2"/>
        <v>37000</v>
      </c>
    </row>
    <row r="192" spans="2:10" x14ac:dyDescent="0.25">
      <c r="B192" s="626" t="s">
        <v>240</v>
      </c>
      <c r="C192" s="627"/>
      <c r="D192" s="237"/>
      <c r="E192" s="223" t="s">
        <v>198</v>
      </c>
      <c r="F192" s="224"/>
      <c r="G192" s="224"/>
      <c r="H192" s="295">
        <f>'Hlavní činnost'!G192</f>
        <v>0</v>
      </c>
      <c r="I192" s="179">
        <f>'Doplňková činnost'!G192</f>
        <v>0</v>
      </c>
      <c r="J192" s="180">
        <f t="shared" si="2"/>
        <v>0</v>
      </c>
    </row>
    <row r="193" spans="2:10" ht="23.25" customHeight="1" x14ac:dyDescent="0.25">
      <c r="B193" s="611" t="s">
        <v>241</v>
      </c>
      <c r="C193" s="612"/>
      <c r="D193" s="239"/>
      <c r="E193" s="223" t="s">
        <v>199</v>
      </c>
      <c r="F193" s="224"/>
      <c r="G193" s="224"/>
      <c r="H193" s="295">
        <f>'Hlavní činnost'!G193</f>
        <v>0</v>
      </c>
      <c r="I193" s="179">
        <f>'Doplňková činnost'!G193</f>
        <v>0</v>
      </c>
      <c r="J193" s="180">
        <f t="shared" si="2"/>
        <v>0</v>
      </c>
    </row>
    <row r="194" spans="2:10" x14ac:dyDescent="0.25">
      <c r="B194" s="635" t="s">
        <v>242</v>
      </c>
      <c r="C194" s="636"/>
      <c r="D194" s="155"/>
      <c r="E194" s="223" t="s">
        <v>200</v>
      </c>
      <c r="F194" s="224"/>
      <c r="G194" s="224"/>
      <c r="H194" s="295">
        <f>'Hlavní činnost'!G194</f>
        <v>40000</v>
      </c>
      <c r="I194" s="179">
        <f>'Doplňková činnost'!G194</f>
        <v>0</v>
      </c>
      <c r="J194" s="180">
        <f t="shared" si="2"/>
        <v>40000</v>
      </c>
    </row>
    <row r="195" spans="2:10" outlineLevel="1" x14ac:dyDescent="0.25">
      <c r="B195" s="632" t="s">
        <v>15</v>
      </c>
      <c r="C195" s="116" t="s">
        <v>134</v>
      </c>
      <c r="D195" s="116"/>
      <c r="E195" s="664" t="s">
        <v>200</v>
      </c>
      <c r="F195" s="224" t="s">
        <v>293</v>
      </c>
      <c r="G195" s="224" t="s">
        <v>293</v>
      </c>
      <c r="H195" s="296">
        <f>'Hlavní činnost'!G195</f>
        <v>40000</v>
      </c>
      <c r="I195" s="206">
        <f>'Doplňková činnost'!G195</f>
        <v>0</v>
      </c>
      <c r="J195" s="207">
        <f t="shared" si="2"/>
        <v>40000</v>
      </c>
    </row>
    <row r="196" spans="2:10" ht="25.5" outlineLevel="1" x14ac:dyDescent="0.25">
      <c r="B196" s="633"/>
      <c r="C196" s="116" t="s">
        <v>135</v>
      </c>
      <c r="D196" s="116"/>
      <c r="E196" s="665"/>
      <c r="F196" s="224" t="s">
        <v>282</v>
      </c>
      <c r="G196" s="224" t="s">
        <v>282</v>
      </c>
      <c r="H196" s="296">
        <f>'Hlavní činnost'!G196</f>
        <v>0</v>
      </c>
      <c r="I196" s="206">
        <f>'Doplňková činnost'!G196</f>
        <v>0</v>
      </c>
      <c r="J196" s="207">
        <f t="shared" si="2"/>
        <v>0</v>
      </c>
    </row>
    <row r="197" spans="2:10" outlineLevel="1" x14ac:dyDescent="0.25">
      <c r="B197" s="633"/>
      <c r="C197" s="116" t="s">
        <v>136</v>
      </c>
      <c r="D197" s="116"/>
      <c r="E197" s="665"/>
      <c r="F197" s="224" t="s">
        <v>286</v>
      </c>
      <c r="G197" s="458" t="s">
        <v>321</v>
      </c>
      <c r="H197" s="296">
        <f>'Hlavní činnost'!G197</f>
        <v>0</v>
      </c>
      <c r="I197" s="206">
        <f>'Doplňková činnost'!G197</f>
        <v>0</v>
      </c>
      <c r="J197" s="207">
        <f t="shared" si="2"/>
        <v>0</v>
      </c>
    </row>
    <row r="198" spans="2:10" outlineLevel="1" x14ac:dyDescent="0.25">
      <c r="B198" s="633"/>
      <c r="C198" s="116" t="s">
        <v>137</v>
      </c>
      <c r="D198" s="116"/>
      <c r="E198" s="665"/>
      <c r="F198" s="224" t="s">
        <v>313</v>
      </c>
      <c r="G198" s="224" t="s">
        <v>313</v>
      </c>
      <c r="H198" s="296">
        <f>'Hlavní činnost'!G198</f>
        <v>0</v>
      </c>
      <c r="I198" s="206">
        <f>'Doplňková činnost'!G198</f>
        <v>0</v>
      </c>
      <c r="J198" s="207">
        <f t="shared" si="2"/>
        <v>0</v>
      </c>
    </row>
    <row r="199" spans="2:10" outlineLevel="1" x14ac:dyDescent="0.25">
      <c r="B199" s="633"/>
      <c r="C199" s="116" t="s">
        <v>384</v>
      </c>
      <c r="D199" s="116"/>
      <c r="E199" s="665"/>
      <c r="F199" s="224" t="s">
        <v>314</v>
      </c>
      <c r="G199" s="224" t="s">
        <v>314</v>
      </c>
      <c r="H199" s="296">
        <f>'Hlavní činnost'!G199</f>
        <v>0</v>
      </c>
      <c r="I199" s="206">
        <f>'Doplňková činnost'!G199</f>
        <v>0</v>
      </c>
      <c r="J199" s="207">
        <f t="shared" si="2"/>
        <v>0</v>
      </c>
    </row>
    <row r="200" spans="2:10" outlineLevel="1" x14ac:dyDescent="0.25">
      <c r="B200" s="634"/>
      <c r="C200" s="116" t="s">
        <v>23</v>
      </c>
      <c r="D200" s="116"/>
      <c r="E200" s="666"/>
      <c r="F200" s="224"/>
      <c r="G200" s="224"/>
      <c r="H200" s="296">
        <f>'Hlavní činnost'!G200</f>
        <v>0</v>
      </c>
      <c r="I200" s="206">
        <f>'Doplňková činnost'!G200</f>
        <v>0</v>
      </c>
      <c r="J200" s="207">
        <f t="shared" si="2"/>
        <v>0</v>
      </c>
    </row>
    <row r="201" spans="2:10" x14ac:dyDescent="0.25">
      <c r="B201" s="611" t="s">
        <v>243</v>
      </c>
      <c r="C201" s="612"/>
      <c r="D201" s="239"/>
      <c r="E201" s="223" t="s">
        <v>201</v>
      </c>
      <c r="F201" s="224"/>
      <c r="G201" s="224"/>
      <c r="H201" s="295">
        <f>'Hlavní činnost'!G201</f>
        <v>83999.999999999985</v>
      </c>
      <c r="I201" s="179">
        <f>'Doplňková činnost'!G201</f>
        <v>126000.4377514636</v>
      </c>
      <c r="J201" s="180">
        <f t="shared" si="2"/>
        <v>210000.43775146359</v>
      </c>
    </row>
    <row r="202" spans="2:10" outlineLevel="1" x14ac:dyDescent="0.25">
      <c r="B202" s="632" t="s">
        <v>15</v>
      </c>
      <c r="C202" s="118" t="s">
        <v>138</v>
      </c>
      <c r="D202" s="118"/>
      <c r="E202" s="664" t="s">
        <v>201</v>
      </c>
      <c r="F202" s="224" t="s">
        <v>282</v>
      </c>
      <c r="G202" s="224" t="s">
        <v>315</v>
      </c>
      <c r="H202" s="296">
        <f>'Hlavní činnost'!G202</f>
        <v>0</v>
      </c>
      <c r="I202" s="206">
        <f>'Doplňková činnost'!G202</f>
        <v>0</v>
      </c>
      <c r="J202" s="207">
        <f t="shared" si="2"/>
        <v>0</v>
      </c>
    </row>
    <row r="203" spans="2:10" outlineLevel="1" x14ac:dyDescent="0.25">
      <c r="B203" s="633"/>
      <c r="C203" s="116" t="s">
        <v>381</v>
      </c>
      <c r="D203" s="116"/>
      <c r="E203" s="665"/>
      <c r="F203" s="224" t="s">
        <v>285</v>
      </c>
      <c r="G203" s="224" t="s">
        <v>285</v>
      </c>
      <c r="H203" s="296">
        <f>'Hlavní činnost'!G203</f>
        <v>0</v>
      </c>
      <c r="I203" s="206">
        <f>'Doplňková činnost'!G203</f>
        <v>0</v>
      </c>
      <c r="J203" s="207">
        <f t="shared" ref="J203:J244" si="3">I203+H203</f>
        <v>0</v>
      </c>
    </row>
    <row r="204" spans="2:10" outlineLevel="1" x14ac:dyDescent="0.25">
      <c r="B204" s="634"/>
      <c r="C204" s="118" t="s">
        <v>34</v>
      </c>
      <c r="D204" s="309"/>
      <c r="E204" s="666"/>
      <c r="F204" s="224"/>
      <c r="G204" s="224"/>
      <c r="H204" s="296">
        <f>'Hlavní činnost'!G204</f>
        <v>83999.999999999985</v>
      </c>
      <c r="I204" s="206">
        <f>'Doplňková činnost'!G204</f>
        <v>126000.4377514636</v>
      </c>
      <c r="J204" s="207">
        <f t="shared" si="3"/>
        <v>210000.43775146359</v>
      </c>
    </row>
    <row r="205" spans="2:10" x14ac:dyDescent="0.25">
      <c r="B205" s="609" t="s">
        <v>24</v>
      </c>
      <c r="C205" s="610"/>
      <c r="D205" s="278"/>
      <c r="E205" s="274"/>
      <c r="F205" s="275"/>
      <c r="G205" s="275"/>
      <c r="H205" s="301">
        <f>'Hlavní činnost'!G205</f>
        <v>100000</v>
      </c>
      <c r="I205" s="186">
        <f>'Doplňková činnost'!G205</f>
        <v>0</v>
      </c>
      <c r="J205" s="187">
        <f t="shared" si="3"/>
        <v>100000</v>
      </c>
    </row>
    <row r="206" spans="2:10" x14ac:dyDescent="0.25">
      <c r="B206" s="635" t="s">
        <v>244</v>
      </c>
      <c r="C206" s="651"/>
      <c r="D206" s="235"/>
      <c r="E206" s="223" t="s">
        <v>202</v>
      </c>
      <c r="F206" s="224"/>
      <c r="G206" s="224"/>
      <c r="H206" s="295">
        <f>'Hlavní činnost'!G206</f>
        <v>0</v>
      </c>
      <c r="I206" s="179">
        <f>'Doplňková činnost'!G206</f>
        <v>0</v>
      </c>
      <c r="J206" s="180">
        <f t="shared" si="3"/>
        <v>0</v>
      </c>
    </row>
    <row r="207" spans="2:10" x14ac:dyDescent="0.25">
      <c r="B207" s="626" t="s">
        <v>225</v>
      </c>
      <c r="C207" s="627"/>
      <c r="D207" s="237"/>
      <c r="E207" s="223" t="s">
        <v>203</v>
      </c>
      <c r="F207" s="224"/>
      <c r="G207" s="224"/>
      <c r="H207" s="295">
        <f>'Hlavní činnost'!G207</f>
        <v>100000</v>
      </c>
      <c r="I207" s="179">
        <f>'Doplňková činnost'!G207</f>
        <v>0</v>
      </c>
      <c r="J207" s="180">
        <f t="shared" si="3"/>
        <v>100000</v>
      </c>
    </row>
    <row r="208" spans="2:10" ht="26.25" x14ac:dyDescent="0.25">
      <c r="B208" s="626" t="s">
        <v>245</v>
      </c>
      <c r="C208" s="627"/>
      <c r="D208" s="237"/>
      <c r="E208" s="229" t="s">
        <v>204</v>
      </c>
      <c r="F208" s="224"/>
      <c r="G208" s="224"/>
      <c r="H208" s="295">
        <f>'Hlavní činnost'!G208</f>
        <v>0</v>
      </c>
      <c r="I208" s="179">
        <f>'Doplňková činnost'!G208</f>
        <v>0</v>
      </c>
      <c r="J208" s="180">
        <f t="shared" si="3"/>
        <v>0</v>
      </c>
    </row>
    <row r="209" spans="2:10" x14ac:dyDescent="0.25">
      <c r="B209" s="628" t="s">
        <v>25</v>
      </c>
      <c r="C209" s="629"/>
      <c r="D209" s="266"/>
      <c r="E209" s="274"/>
      <c r="F209" s="275"/>
      <c r="G209" s="275"/>
      <c r="H209" s="301">
        <f>'Hlavní činnost'!G209</f>
        <v>54843000</v>
      </c>
      <c r="I209" s="186">
        <f>'Doplňková činnost'!G209</f>
        <v>81000</v>
      </c>
      <c r="J209" s="187">
        <f t="shared" si="3"/>
        <v>54924000</v>
      </c>
    </row>
    <row r="210" spans="2:10" x14ac:dyDescent="0.25">
      <c r="B210" s="626" t="s">
        <v>246</v>
      </c>
      <c r="C210" s="627"/>
      <c r="D210" s="464"/>
      <c r="E210" s="223" t="s">
        <v>205</v>
      </c>
      <c r="F210" s="224"/>
      <c r="G210" s="110"/>
      <c r="H210" s="295">
        <f>'Hlavní činnost'!G210</f>
        <v>54843000</v>
      </c>
      <c r="I210" s="179">
        <f>'Doplňková činnost'!G210</f>
        <v>81000</v>
      </c>
      <c r="J210" s="180">
        <f t="shared" si="3"/>
        <v>54924000</v>
      </c>
    </row>
    <row r="211" spans="2:10" ht="26.25" customHeight="1" outlineLevel="1" x14ac:dyDescent="0.25">
      <c r="B211" s="151" t="s">
        <v>258</v>
      </c>
      <c r="C211" s="152" t="s">
        <v>26</v>
      </c>
      <c r="D211" s="310"/>
      <c r="E211" s="664" t="s">
        <v>205</v>
      </c>
      <c r="F211" s="311" t="s">
        <v>343</v>
      </c>
      <c r="G211" s="209" t="s">
        <v>373</v>
      </c>
      <c r="H211" s="295">
        <f>'Hlavní činnost'!G211</f>
        <v>0</v>
      </c>
      <c r="I211" s="179">
        <f>'Doplňková činnost'!G211</f>
        <v>0</v>
      </c>
      <c r="J211" s="180">
        <f t="shared" si="3"/>
        <v>0</v>
      </c>
    </row>
    <row r="212" spans="2:10" outlineLevel="1" x14ac:dyDescent="0.25">
      <c r="B212" s="154" t="s">
        <v>15</v>
      </c>
      <c r="C212" s="155" t="s">
        <v>27</v>
      </c>
      <c r="D212" s="241">
        <v>33353</v>
      </c>
      <c r="E212" s="665"/>
      <c r="F212" s="224"/>
      <c r="G212" s="110"/>
      <c r="H212" s="296">
        <f>'Hlavní činnost'!G212</f>
        <v>0</v>
      </c>
      <c r="I212" s="206">
        <f>'Doplňková činnost'!G212</f>
        <v>0</v>
      </c>
      <c r="J212" s="207">
        <f t="shared" si="3"/>
        <v>0</v>
      </c>
    </row>
    <row r="213" spans="2:10" outlineLevel="1" x14ac:dyDescent="0.25">
      <c r="B213" s="154"/>
      <c r="C213" s="155" t="s">
        <v>28</v>
      </c>
      <c r="D213" s="297" t="str">
        <f>IF('Hlavní činnost'!D213=0,"nevyplněna analytika.",'Hlavní činnost'!D213)</f>
        <v>nevyplněna analytika.</v>
      </c>
      <c r="E213" s="665"/>
      <c r="F213" s="224"/>
      <c r="G213" s="110"/>
      <c r="H213" s="296">
        <f>'Hlavní činnost'!G213</f>
        <v>0</v>
      </c>
      <c r="I213" s="206">
        <f>'Doplňková činnost'!G213</f>
        <v>0</v>
      </c>
      <c r="J213" s="207">
        <f t="shared" si="3"/>
        <v>0</v>
      </c>
    </row>
    <row r="214" spans="2:10" ht="25.5" customHeight="1" outlineLevel="1" x14ac:dyDescent="0.25">
      <c r="B214" s="154"/>
      <c r="C214" s="155" t="s">
        <v>29</v>
      </c>
      <c r="D214" s="241">
        <v>13307</v>
      </c>
      <c r="E214" s="665"/>
      <c r="F214" s="224"/>
      <c r="G214" s="110"/>
      <c r="H214" s="296">
        <f>'Hlavní činnost'!G214</f>
        <v>0</v>
      </c>
      <c r="I214" s="206">
        <f>'Doplňková činnost'!G214</f>
        <v>0</v>
      </c>
      <c r="J214" s="207">
        <f t="shared" si="3"/>
        <v>0</v>
      </c>
    </row>
    <row r="215" spans="2:10" outlineLevel="1" x14ac:dyDescent="0.25">
      <c r="B215" s="154"/>
      <c r="C215" s="155" t="s">
        <v>30</v>
      </c>
      <c r="D215" s="297" t="str">
        <f>IF('Hlavní činnost'!D215=0,"nevyplněna analytika.",'Hlavní činnost'!D215)</f>
        <v>nevyplněna analytika.</v>
      </c>
      <c r="E215" s="665"/>
      <c r="F215" s="224"/>
      <c r="G215" s="110"/>
      <c r="H215" s="296">
        <f>'Hlavní činnost'!G215</f>
        <v>0</v>
      </c>
      <c r="I215" s="206">
        <f>'Doplňková činnost'!G215</f>
        <v>0</v>
      </c>
      <c r="J215" s="207">
        <f t="shared" si="3"/>
        <v>0</v>
      </c>
    </row>
    <row r="216" spans="2:10" outlineLevel="1" x14ac:dyDescent="0.25">
      <c r="B216" s="154"/>
      <c r="C216" s="155" t="s">
        <v>31</v>
      </c>
      <c r="D216" s="297" t="str">
        <f>IF('Hlavní činnost'!D216=0,"nevyplněna analytika.",'Hlavní činnost'!D216)</f>
        <v>nevyplněna analytika.</v>
      </c>
      <c r="E216" s="665"/>
      <c r="F216" s="224"/>
      <c r="G216" s="110"/>
      <c r="H216" s="296">
        <f>'Hlavní činnost'!G216</f>
        <v>0</v>
      </c>
      <c r="I216" s="206">
        <f>'Doplňková činnost'!G216</f>
        <v>0</v>
      </c>
      <c r="J216" s="207">
        <f t="shared" si="3"/>
        <v>0</v>
      </c>
    </row>
    <row r="217" spans="2:10" outlineLevel="1" x14ac:dyDescent="0.25">
      <c r="B217" s="154"/>
      <c r="C217" s="155" t="s">
        <v>32</v>
      </c>
      <c r="D217" s="297" t="str">
        <f>IF('Hlavní činnost'!D217=0,"nevyplněna analytika.",'Hlavní činnost'!D217)</f>
        <v>nevyplněna analytika.</v>
      </c>
      <c r="E217" s="665"/>
      <c r="F217" s="224"/>
      <c r="G217" s="110"/>
      <c r="H217" s="296">
        <f>'Hlavní činnost'!G217</f>
        <v>0</v>
      </c>
      <c r="I217" s="206">
        <f>'Doplňková činnost'!G217</f>
        <v>0</v>
      </c>
      <c r="J217" s="207">
        <f>I217+H217</f>
        <v>0</v>
      </c>
    </row>
    <row r="218" spans="2:10" outlineLevel="1" x14ac:dyDescent="0.25">
      <c r="B218" s="154"/>
      <c r="C218" s="130" t="s">
        <v>33</v>
      </c>
      <c r="D218" s="297" t="str">
        <f>IF('Hlavní činnost'!D218=0,"nevyplněna analytika.",'Hlavní činnost'!D218)</f>
        <v>nevyplněna analytika.</v>
      </c>
      <c r="E218" s="665"/>
      <c r="F218" s="224"/>
      <c r="G218" s="110"/>
      <c r="H218" s="296">
        <f>'Hlavní činnost'!G218</f>
        <v>0</v>
      </c>
      <c r="I218" s="206">
        <f>'Doplňková činnost'!G218</f>
        <v>0</v>
      </c>
      <c r="J218" s="207">
        <f>I218+H218</f>
        <v>0</v>
      </c>
    </row>
    <row r="219" spans="2:10" outlineLevel="1" x14ac:dyDescent="0.25">
      <c r="B219" s="154"/>
      <c r="C219" s="130" t="s">
        <v>34</v>
      </c>
      <c r="D219" s="297" t="str">
        <f>IF('Hlavní činnost'!D219=0,"nevyplněna analytika.",'Hlavní činnost'!D219)</f>
        <v>nevyplněna analytika.</v>
      </c>
      <c r="E219" s="665"/>
      <c r="F219" s="224"/>
      <c r="G219" s="110"/>
      <c r="H219" s="296">
        <f>'Hlavní činnost'!G219</f>
        <v>0</v>
      </c>
      <c r="I219" s="206">
        <f>'Doplňková činnost'!G219</f>
        <v>0</v>
      </c>
      <c r="J219" s="207">
        <f t="shared" si="3"/>
        <v>0</v>
      </c>
    </row>
    <row r="220" spans="2:10" outlineLevel="1" x14ac:dyDescent="0.25">
      <c r="B220" s="151" t="s">
        <v>259</v>
      </c>
      <c r="C220" s="158" t="s">
        <v>247</v>
      </c>
      <c r="D220" s="247"/>
      <c r="E220" s="665"/>
      <c r="F220" s="224" t="s">
        <v>344</v>
      </c>
      <c r="G220" s="110" t="s">
        <v>374</v>
      </c>
      <c r="H220" s="295">
        <f>'Hlavní činnost'!G220</f>
        <v>52190000</v>
      </c>
      <c r="I220" s="179">
        <f>'Doplňková činnost'!G220</f>
        <v>0</v>
      </c>
      <c r="J220" s="180">
        <f t="shared" si="3"/>
        <v>52190000</v>
      </c>
    </row>
    <row r="221" spans="2:10" outlineLevel="1" x14ac:dyDescent="0.25">
      <c r="B221" s="154" t="s">
        <v>15</v>
      </c>
      <c r="C221" s="155" t="s">
        <v>360</v>
      </c>
      <c r="D221" s="147" t="s">
        <v>348</v>
      </c>
      <c r="E221" s="665"/>
      <c r="F221" s="224"/>
      <c r="G221" s="110"/>
      <c r="H221" s="296">
        <f>'Hlavní činnost'!G221</f>
        <v>8913000</v>
      </c>
      <c r="I221" s="206">
        <f>'Doplňková činnost'!G221</f>
        <v>0</v>
      </c>
      <c r="J221" s="207">
        <f t="shared" si="3"/>
        <v>8913000</v>
      </c>
    </row>
    <row r="222" spans="2:10" outlineLevel="1" x14ac:dyDescent="0.25">
      <c r="B222" s="154"/>
      <c r="C222" s="155" t="s">
        <v>361</v>
      </c>
      <c r="D222" s="147" t="s">
        <v>349</v>
      </c>
      <c r="E222" s="665"/>
      <c r="F222" s="224"/>
      <c r="G222" s="110"/>
      <c r="H222" s="296">
        <f>'Hlavní činnost'!G222</f>
        <v>0</v>
      </c>
      <c r="I222" s="206">
        <f>'Doplňková činnost'!G222</f>
        <v>0</v>
      </c>
      <c r="J222" s="207">
        <f t="shared" si="3"/>
        <v>0</v>
      </c>
    </row>
    <row r="223" spans="2:10" outlineLevel="1" x14ac:dyDescent="0.25">
      <c r="B223" s="154"/>
      <c r="C223" s="155" t="s">
        <v>362</v>
      </c>
      <c r="D223" s="147" t="s">
        <v>350</v>
      </c>
      <c r="E223" s="665"/>
      <c r="F223" s="224"/>
      <c r="G223" s="110"/>
      <c r="H223" s="296">
        <f>'Hlavní činnost'!G223</f>
        <v>0</v>
      </c>
      <c r="I223" s="206">
        <f>'Doplňková činnost'!G223</f>
        <v>0</v>
      </c>
      <c r="J223" s="207">
        <f t="shared" si="3"/>
        <v>0</v>
      </c>
    </row>
    <row r="224" spans="2:10" outlineLevel="1" x14ac:dyDescent="0.25">
      <c r="B224" s="154"/>
      <c r="C224" s="155" t="s">
        <v>363</v>
      </c>
      <c r="D224" s="147" t="s">
        <v>351</v>
      </c>
      <c r="E224" s="665"/>
      <c r="F224" s="224"/>
      <c r="G224" s="110"/>
      <c r="H224" s="296">
        <f>'Hlavní činnost'!G224</f>
        <v>12396000</v>
      </c>
      <c r="I224" s="206">
        <f>'Doplňková činnost'!G224</f>
        <v>0</v>
      </c>
      <c r="J224" s="207">
        <f t="shared" si="3"/>
        <v>12396000</v>
      </c>
    </row>
    <row r="225" spans="2:10" outlineLevel="1" x14ac:dyDescent="0.25">
      <c r="B225" s="154"/>
      <c r="C225" s="155" t="s">
        <v>364</v>
      </c>
      <c r="D225" s="147" t="s">
        <v>352</v>
      </c>
      <c r="E225" s="665"/>
      <c r="F225" s="224"/>
      <c r="G225" s="110"/>
      <c r="H225" s="296">
        <f>'Hlavní činnost'!G225</f>
        <v>0</v>
      </c>
      <c r="I225" s="206">
        <f>'Doplňková činnost'!G225</f>
        <v>0</v>
      </c>
      <c r="J225" s="207">
        <f t="shared" ref="J225:J237" si="4">I225+H225</f>
        <v>0</v>
      </c>
    </row>
    <row r="226" spans="2:10" outlineLevel="1" x14ac:dyDescent="0.25">
      <c r="B226" s="154"/>
      <c r="C226" s="155" t="s">
        <v>365</v>
      </c>
      <c r="D226" s="147" t="s">
        <v>353</v>
      </c>
      <c r="E226" s="665"/>
      <c r="F226" s="224"/>
      <c r="G226" s="110"/>
      <c r="H226" s="296">
        <f>'Hlavní činnost'!G226</f>
        <v>0</v>
      </c>
      <c r="I226" s="206">
        <f>'Doplňková činnost'!G226</f>
        <v>0</v>
      </c>
      <c r="J226" s="207">
        <f t="shared" si="4"/>
        <v>0</v>
      </c>
    </row>
    <row r="227" spans="2:10" outlineLevel="1" x14ac:dyDescent="0.25">
      <c r="B227" s="154"/>
      <c r="C227" s="155" t="s">
        <v>366</v>
      </c>
      <c r="D227" s="147" t="s">
        <v>354</v>
      </c>
      <c r="E227" s="665"/>
      <c r="F227" s="224"/>
      <c r="G227" s="110"/>
      <c r="H227" s="296">
        <f>'Hlavní činnost'!G227</f>
        <v>0</v>
      </c>
      <c r="I227" s="206">
        <f>'Doplňková činnost'!G227</f>
        <v>0</v>
      </c>
      <c r="J227" s="207">
        <f t="shared" si="4"/>
        <v>0</v>
      </c>
    </row>
    <row r="228" spans="2:10" ht="26.25" outlineLevel="1" x14ac:dyDescent="0.25">
      <c r="B228" s="154"/>
      <c r="C228" s="155" t="s">
        <v>367</v>
      </c>
      <c r="D228" s="147" t="s">
        <v>355</v>
      </c>
      <c r="E228" s="665"/>
      <c r="F228" s="224"/>
      <c r="G228" s="110"/>
      <c r="H228" s="296">
        <f>'Hlavní činnost'!G228</f>
        <v>0</v>
      </c>
      <c r="I228" s="206">
        <f>'Doplňková činnost'!G228</f>
        <v>0</v>
      </c>
      <c r="J228" s="207">
        <f t="shared" si="4"/>
        <v>0</v>
      </c>
    </row>
    <row r="229" spans="2:10" ht="26.25" outlineLevel="1" x14ac:dyDescent="0.25">
      <c r="B229" s="154"/>
      <c r="C229" s="155" t="s">
        <v>368</v>
      </c>
      <c r="D229" s="147" t="s">
        <v>356</v>
      </c>
      <c r="E229" s="665"/>
      <c r="F229" s="224"/>
      <c r="G229" s="110"/>
      <c r="H229" s="296">
        <f>'Hlavní činnost'!G229</f>
        <v>0</v>
      </c>
      <c r="I229" s="206">
        <f>'Doplňková činnost'!G229</f>
        <v>0</v>
      </c>
      <c r="J229" s="207">
        <f t="shared" si="4"/>
        <v>0</v>
      </c>
    </row>
    <row r="230" spans="2:10" outlineLevel="1" x14ac:dyDescent="0.25">
      <c r="B230" s="154"/>
      <c r="C230" s="155" t="s">
        <v>369</v>
      </c>
      <c r="D230" s="147" t="s">
        <v>357</v>
      </c>
      <c r="E230" s="665"/>
      <c r="F230" s="224"/>
      <c r="G230" s="110"/>
      <c r="H230" s="296">
        <f>'Hlavní činnost'!G230</f>
        <v>0</v>
      </c>
      <c r="I230" s="206">
        <f>'Doplňková činnost'!G230</f>
        <v>0</v>
      </c>
      <c r="J230" s="207">
        <f t="shared" si="4"/>
        <v>0</v>
      </c>
    </row>
    <row r="231" spans="2:10" outlineLevel="1" x14ac:dyDescent="0.25">
      <c r="B231" s="154"/>
      <c r="C231" s="155" t="s">
        <v>370</v>
      </c>
      <c r="D231" s="147" t="s">
        <v>358</v>
      </c>
      <c r="E231" s="665"/>
      <c r="F231" s="224"/>
      <c r="G231" s="110"/>
      <c r="H231" s="296">
        <f>'Hlavní činnost'!G231</f>
        <v>0</v>
      </c>
      <c r="I231" s="206">
        <f>'Doplňková činnost'!G231</f>
        <v>0</v>
      </c>
      <c r="J231" s="207">
        <f t="shared" si="4"/>
        <v>0</v>
      </c>
    </row>
    <row r="232" spans="2:10" outlineLevel="1" x14ac:dyDescent="0.25">
      <c r="B232" s="154"/>
      <c r="C232" s="155" t="s">
        <v>410</v>
      </c>
      <c r="D232" s="147" t="s">
        <v>407</v>
      </c>
      <c r="E232" s="665"/>
      <c r="F232" s="224"/>
      <c r="G232" s="110"/>
      <c r="H232" s="296">
        <f>'Hlavní činnost'!G232</f>
        <v>0</v>
      </c>
      <c r="I232" s="206">
        <f>'Doplňková činnost'!G232</f>
        <v>0</v>
      </c>
      <c r="J232" s="207">
        <f t="shared" ref="J232:J233" si="5">I232+H232</f>
        <v>0</v>
      </c>
    </row>
    <row r="233" spans="2:10" outlineLevel="1" x14ac:dyDescent="0.25">
      <c r="B233" s="154"/>
      <c r="C233" s="155" t="s">
        <v>411</v>
      </c>
      <c r="D233" s="147" t="s">
        <v>408</v>
      </c>
      <c r="E233" s="665"/>
      <c r="F233" s="224"/>
      <c r="G233" s="110"/>
      <c r="H233" s="296">
        <f>'Hlavní činnost'!G233</f>
        <v>0</v>
      </c>
      <c r="I233" s="206">
        <f>'Doplňková činnost'!G233</f>
        <v>0</v>
      </c>
      <c r="J233" s="207">
        <f t="shared" si="5"/>
        <v>0</v>
      </c>
    </row>
    <row r="234" spans="2:10" outlineLevel="1" x14ac:dyDescent="0.25">
      <c r="B234" s="154"/>
      <c r="C234" s="474" t="str">
        <f>IF('Hlavní činnost'!C234=0,"",'Hlavní činnost'!C234)</f>
        <v>příspěvek na provoz - plyn</v>
      </c>
      <c r="D234" s="241" t="str">
        <f>IF('Hlavní činnost'!D234=0,"",'Hlavní činnost'!D234)</f>
        <v>00311</v>
      </c>
      <c r="E234" s="665"/>
      <c r="F234" s="224"/>
      <c r="G234" s="110"/>
      <c r="H234" s="296">
        <f>'Hlavní činnost'!G234</f>
        <v>19709000.000000004</v>
      </c>
      <c r="I234" s="206">
        <f>'Doplňková činnost'!G234</f>
        <v>0</v>
      </c>
      <c r="J234" s="207">
        <f t="shared" ref="J234:J236" si="6">I234+H234</f>
        <v>19709000.000000004</v>
      </c>
    </row>
    <row r="235" spans="2:10" outlineLevel="1" x14ac:dyDescent="0.25">
      <c r="B235" s="154"/>
      <c r="C235" s="474" t="str">
        <f>IF('Hlavní činnost'!C235=0,"",'Hlavní činnost'!C235)</f>
        <v>příspěvek na provoz - elektrická energie</v>
      </c>
      <c r="D235" s="241" t="str">
        <f>IF('Hlavní činnost'!D235=0,"",'Hlavní činnost'!D235)</f>
        <v>00312</v>
      </c>
      <c r="E235" s="665"/>
      <c r="F235" s="224"/>
      <c r="G235" s="110"/>
      <c r="H235" s="296">
        <f>'Hlavní činnost'!G235</f>
        <v>8434000</v>
      </c>
      <c r="I235" s="206">
        <f>'Doplňková činnost'!G235</f>
        <v>0</v>
      </c>
      <c r="J235" s="207">
        <f t="shared" si="6"/>
        <v>8434000</v>
      </c>
    </row>
    <row r="236" spans="2:10" outlineLevel="1" x14ac:dyDescent="0.25">
      <c r="B236" s="154"/>
      <c r="C236" s="155" t="str">
        <f>IF('Hlavní činnost'!C236=0,"",'Hlavní činnost'!C236)</f>
        <v/>
      </c>
      <c r="D236" s="241" t="str">
        <f>IF('Hlavní činnost'!D236=0,"",'Hlavní činnost'!D236)</f>
        <v/>
      </c>
      <c r="E236" s="665"/>
      <c r="F236" s="224"/>
      <c r="G236" s="110"/>
      <c r="H236" s="296">
        <f>'Hlavní činnost'!G236</f>
        <v>0</v>
      </c>
      <c r="I236" s="206">
        <f>'Doplňková činnost'!G236</f>
        <v>0</v>
      </c>
      <c r="J236" s="207">
        <f t="shared" si="6"/>
        <v>0</v>
      </c>
    </row>
    <row r="237" spans="2:10" ht="22.7" customHeight="1" outlineLevel="1" x14ac:dyDescent="0.25">
      <c r="B237" s="154"/>
      <c r="C237" s="160" t="s">
        <v>371</v>
      </c>
      <c r="D237" s="176" t="s">
        <v>359</v>
      </c>
      <c r="E237" s="665"/>
      <c r="F237" s="224"/>
      <c r="G237" s="110"/>
      <c r="H237" s="296">
        <f>'Hlavní činnost'!G237</f>
        <v>0</v>
      </c>
      <c r="I237" s="206">
        <f>'Doplňková činnost'!G237</f>
        <v>0</v>
      </c>
      <c r="J237" s="207">
        <f t="shared" si="4"/>
        <v>0</v>
      </c>
    </row>
    <row r="238" spans="2:10" ht="24" customHeight="1" outlineLevel="1" x14ac:dyDescent="0.25">
      <c r="B238" s="154"/>
      <c r="C238" s="155" t="s">
        <v>372</v>
      </c>
      <c r="D238" s="297" t="str">
        <f>IF('Hlavní činnost'!D238=0,"nevyplněna analytika.",'Hlavní činnost'!D238)</f>
        <v>13305</v>
      </c>
      <c r="E238" s="665"/>
      <c r="F238" s="224"/>
      <c r="G238" s="110"/>
      <c r="H238" s="296">
        <f>'Hlavní činnost'!G238</f>
        <v>2738000</v>
      </c>
      <c r="I238" s="206">
        <f>'Doplňková činnost'!G238</f>
        <v>0</v>
      </c>
      <c r="J238" s="207">
        <f t="shared" si="3"/>
        <v>2738000</v>
      </c>
    </row>
    <row r="239" spans="2:10" ht="26.25" outlineLevel="1" x14ac:dyDescent="0.25">
      <c r="B239" s="154"/>
      <c r="C239" s="155" t="s">
        <v>894</v>
      </c>
      <c r="D239" s="297" t="str">
        <f>IF('Hlavní činnost'!D239=0,"nevyplněna analytika.",'Hlavní činnost'!D239)</f>
        <v>nevyplněna analytika.</v>
      </c>
      <c r="E239" s="665"/>
      <c r="F239" s="224"/>
      <c r="G239" s="110"/>
      <c r="H239" s="296">
        <f>'Hlavní činnost'!G239</f>
        <v>0</v>
      </c>
      <c r="I239" s="206">
        <f>'Doplňková činnost'!G239</f>
        <v>0</v>
      </c>
      <c r="J239" s="207">
        <f t="shared" si="3"/>
        <v>0</v>
      </c>
    </row>
    <row r="240" spans="2:10" outlineLevel="1" x14ac:dyDescent="0.25">
      <c r="B240" s="159"/>
      <c r="C240" s="130" t="s">
        <v>35</v>
      </c>
      <c r="D240" s="130"/>
      <c r="E240" s="665"/>
      <c r="F240" s="224"/>
      <c r="G240" s="110"/>
      <c r="H240" s="296">
        <f>'Hlavní činnost'!G240</f>
        <v>0</v>
      </c>
      <c r="I240" s="206">
        <f>'Doplňková činnost'!G240</f>
        <v>0</v>
      </c>
      <c r="J240" s="207">
        <f t="shared" si="3"/>
        <v>0</v>
      </c>
    </row>
    <row r="241" spans="2:28" outlineLevel="1" x14ac:dyDescent="0.25">
      <c r="B241" s="159" t="s">
        <v>260</v>
      </c>
      <c r="C241" s="158" t="s">
        <v>36</v>
      </c>
      <c r="D241" s="158"/>
      <c r="E241" s="665"/>
      <c r="F241" s="224" t="s">
        <v>345</v>
      </c>
      <c r="G241" s="110" t="s">
        <v>375</v>
      </c>
      <c r="H241" s="295">
        <f>'Hlavní činnost'!G241</f>
        <v>0</v>
      </c>
      <c r="I241" s="179">
        <f>'Doplňková činnost'!G241</f>
        <v>0</v>
      </c>
      <c r="J241" s="180">
        <f t="shared" si="3"/>
        <v>0</v>
      </c>
    </row>
    <row r="242" spans="2:28" outlineLevel="1" x14ac:dyDescent="0.25">
      <c r="B242" s="159" t="s">
        <v>261</v>
      </c>
      <c r="C242" s="158" t="s">
        <v>37</v>
      </c>
      <c r="D242" s="312"/>
      <c r="E242" s="666"/>
      <c r="F242" s="224" t="s">
        <v>346</v>
      </c>
      <c r="G242" s="110" t="s">
        <v>376</v>
      </c>
      <c r="H242" s="295">
        <f>'Hlavní činnost'!G242</f>
        <v>2653000.0000000005</v>
      </c>
      <c r="I242" s="179">
        <f>'Doplňková činnost'!G242</f>
        <v>81000</v>
      </c>
      <c r="J242" s="180">
        <f t="shared" si="3"/>
        <v>2734000.0000000005</v>
      </c>
    </row>
    <row r="243" spans="2:28" x14ac:dyDescent="0.25">
      <c r="B243" s="628" t="s">
        <v>38</v>
      </c>
      <c r="C243" s="629"/>
      <c r="D243" s="266"/>
      <c r="E243" s="274"/>
      <c r="F243" s="275"/>
      <c r="G243" s="184"/>
      <c r="H243" s="301">
        <f>'Hlavní činnost'!G243</f>
        <v>-1930000.0000000596</v>
      </c>
      <c r="I243" s="186">
        <f>'Doplňková činnost'!G243</f>
        <v>2010999.9753889353</v>
      </c>
      <c r="J243" s="187">
        <f t="shared" si="3"/>
        <v>80999.975388875697</v>
      </c>
    </row>
    <row r="244" spans="2:28" ht="31.7" customHeight="1" thickBot="1" x14ac:dyDescent="0.3">
      <c r="B244" s="705" t="s">
        <v>39</v>
      </c>
      <c r="C244" s="706"/>
      <c r="D244" s="313"/>
      <c r="E244" s="314"/>
      <c r="F244" s="315"/>
      <c r="G244" s="316"/>
      <c r="H244" s="317">
        <f>'Hlavní činnost'!G244</f>
        <v>-1930000.0000000596</v>
      </c>
      <c r="I244" s="318">
        <f>'Doplňková činnost'!G244</f>
        <v>2010999.9753889353</v>
      </c>
      <c r="J244" s="319">
        <f t="shared" si="3"/>
        <v>80999.975388875697</v>
      </c>
    </row>
    <row r="245" spans="2:28" ht="15.75" thickTop="1" x14ac:dyDescent="0.25">
      <c r="B245" s="649" t="s">
        <v>257</v>
      </c>
      <c r="C245" s="320" t="s">
        <v>276</v>
      </c>
      <c r="D245" s="320"/>
      <c r="E245" s="234"/>
      <c r="F245" s="321"/>
      <c r="G245" s="322"/>
      <c r="H245" s="323">
        <f>'Hlavní činnost'!G245</f>
        <v>420.80019999999979</v>
      </c>
      <c r="I245" s="324">
        <f>'Doplňková činnost'!G245</f>
        <v>3.3943031304186841</v>
      </c>
      <c r="J245" s="325">
        <f>I245+H245</f>
        <v>424.19450313041847</v>
      </c>
    </row>
    <row r="246" spans="2:28" x14ac:dyDescent="0.25">
      <c r="B246" s="649"/>
      <c r="C246" s="161" t="s">
        <v>40</v>
      </c>
      <c r="D246" s="161"/>
      <c r="E246" s="223"/>
      <c r="F246" s="326"/>
      <c r="G246" s="163"/>
      <c r="H246" s="165">
        <f>'Hlavní činnost'!G246</f>
        <v>0</v>
      </c>
      <c r="I246" s="262"/>
      <c r="J246" s="327"/>
    </row>
    <row r="247" spans="2:28" x14ac:dyDescent="0.25">
      <c r="B247" s="649"/>
      <c r="C247" s="166" t="s">
        <v>382</v>
      </c>
      <c r="D247" s="148" t="s">
        <v>351</v>
      </c>
      <c r="E247" s="223"/>
      <c r="F247" s="328"/>
      <c r="G247" s="168"/>
      <c r="H247" s="165">
        <f>'Hlavní činnost'!G247</f>
        <v>12396000</v>
      </c>
      <c r="I247" s="262"/>
      <c r="J247" s="327"/>
    </row>
    <row r="248" spans="2:28" ht="26.25" x14ac:dyDescent="0.25">
      <c r="B248" s="649"/>
      <c r="C248" s="166" t="s">
        <v>383</v>
      </c>
      <c r="D248" s="297" t="str">
        <f>IF('Hlavní činnost'!D248=0,"nevyplněna analytika.",'Hlavní činnost'!D248)</f>
        <v>nevyplněna analytika.</v>
      </c>
      <c r="E248" s="223"/>
      <c r="F248" s="328"/>
      <c r="G248" s="168"/>
      <c r="H248" s="165">
        <f>'Hlavní činnost'!G248</f>
        <v>0</v>
      </c>
      <c r="I248" s="262"/>
      <c r="J248" s="327"/>
    </row>
    <row r="249" spans="2:28" x14ac:dyDescent="0.25">
      <c r="B249" s="649"/>
      <c r="C249" s="373" t="str">
        <f>'Hlavní činnost'!C249</f>
        <v>Závazný ukazatel limit mzdových prostředků</v>
      </c>
      <c r="D249" s="373"/>
      <c r="E249" s="232"/>
      <c r="F249" s="386"/>
      <c r="G249" s="375"/>
      <c r="H249" s="376">
        <f>'Hlavní činnost'!G249</f>
        <v>230769999.99999997</v>
      </c>
      <c r="I249" s="262"/>
      <c r="J249" s="327"/>
    </row>
    <row r="250" spans="2:28" x14ac:dyDescent="0.25">
      <c r="B250" s="649"/>
      <c r="C250" s="166" t="str">
        <f>'Hlavní činnost'!C250</f>
        <v>Závazný ukazatel limit spotřeby plynu</v>
      </c>
      <c r="D250" s="166"/>
      <c r="E250" s="223"/>
      <c r="F250" s="328"/>
      <c r="G250" s="168"/>
      <c r="H250" s="165">
        <f>'Hlavní činnost'!G250</f>
        <v>19709000.000000004</v>
      </c>
      <c r="I250" s="262"/>
      <c r="J250" s="327"/>
    </row>
    <row r="251" spans="2:28" ht="15.75" thickBot="1" x14ac:dyDescent="0.3">
      <c r="B251" s="650"/>
      <c r="C251" s="379" t="str">
        <f>'Hlavní činnost'!C251</f>
        <v>Závazný ukazatel limit spotřeby el. energie</v>
      </c>
      <c r="D251" s="379"/>
      <c r="E251" s="387"/>
      <c r="F251" s="388"/>
      <c r="G251" s="382"/>
      <c r="H251" s="383">
        <f>'Hlavní činnost'!G251</f>
        <v>8434000</v>
      </c>
      <c r="I251" s="262"/>
      <c r="J251" s="327"/>
    </row>
    <row r="252" spans="2:28" ht="15.75" customHeight="1" thickTop="1" x14ac:dyDescent="0.25">
      <c r="B252" s="348" t="s">
        <v>852</v>
      </c>
      <c r="C252" s="677" t="s">
        <v>887</v>
      </c>
      <c r="D252" s="678"/>
      <c r="E252" s="678"/>
      <c r="F252" s="678"/>
      <c r="G252" s="678"/>
      <c r="H252" s="678"/>
      <c r="I252" s="678"/>
      <c r="J252" s="679"/>
      <c r="K252"/>
      <c r="L252"/>
      <c r="M252"/>
      <c r="N252"/>
      <c r="O252"/>
      <c r="P252"/>
      <c r="Q252"/>
      <c r="R252"/>
      <c r="S252"/>
      <c r="T252"/>
      <c r="U252"/>
      <c r="V252"/>
      <c r="W252"/>
      <c r="X252"/>
      <c r="Y252"/>
      <c r="Z252"/>
      <c r="AA252"/>
      <c r="AB252"/>
    </row>
    <row r="253" spans="2:28" ht="12.75" customHeight="1" x14ac:dyDescent="0.25">
      <c r="B253" s="349"/>
      <c r="C253" s="680" t="s">
        <v>888</v>
      </c>
      <c r="D253" s="681"/>
      <c r="E253" s="681"/>
      <c r="F253" s="681"/>
      <c r="G253" s="681"/>
      <c r="H253" s="681"/>
      <c r="I253" s="681"/>
      <c r="J253" s="682"/>
      <c r="K253"/>
      <c r="L253"/>
      <c r="M253"/>
      <c r="N253"/>
      <c r="O253"/>
      <c r="P253"/>
      <c r="Q253"/>
      <c r="R253"/>
      <c r="S253"/>
      <c r="T253"/>
      <c r="U253"/>
      <c r="V253"/>
      <c r="W253"/>
      <c r="X253"/>
      <c r="Y253"/>
      <c r="Z253"/>
      <c r="AA253"/>
      <c r="AB253"/>
    </row>
    <row r="254" spans="2:28" ht="11.25" customHeight="1" x14ac:dyDescent="0.25">
      <c r="B254" s="349"/>
      <c r="C254" s="683" t="s">
        <v>896</v>
      </c>
      <c r="D254" s="683"/>
      <c r="E254" s="683"/>
      <c r="F254" s="683"/>
      <c r="G254" s="683"/>
      <c r="H254" s="683"/>
      <c r="I254" s="683"/>
      <c r="J254" s="684"/>
      <c r="K254"/>
      <c r="L254"/>
      <c r="M254"/>
      <c r="N254"/>
      <c r="O254"/>
      <c r="P254"/>
      <c r="Q254"/>
      <c r="R254"/>
      <c r="S254"/>
      <c r="T254"/>
      <c r="U254"/>
      <c r="V254"/>
      <c r="W254"/>
      <c r="X254"/>
      <c r="Y254"/>
      <c r="Z254"/>
      <c r="AA254"/>
      <c r="AB254"/>
    </row>
    <row r="255" spans="2:28" x14ac:dyDescent="0.25">
      <c r="B255" s="93"/>
      <c r="C255" s="94" t="s">
        <v>3</v>
      </c>
      <c r="D255" s="94"/>
      <c r="E255" s="329"/>
      <c r="F255" s="329"/>
      <c r="G255" s="329"/>
      <c r="H255" s="95"/>
      <c r="I255" s="262"/>
      <c r="J255" s="327"/>
    </row>
    <row r="256" spans="2:28" x14ac:dyDescent="0.25">
      <c r="B256" s="93"/>
      <c r="C256" s="170">
        <f>IF('Úvodní list'!F27=0,"Nevyplněn úvodní list",'Úvodní list'!F27)</f>
        <v>44979</v>
      </c>
      <c r="D256" s="170"/>
      <c r="E256" s="329"/>
      <c r="F256" s="329"/>
      <c r="G256" s="329"/>
      <c r="H256" s="95"/>
      <c r="I256" s="262"/>
      <c r="J256" s="327"/>
    </row>
    <row r="257" spans="2:10" x14ac:dyDescent="0.25">
      <c r="B257" s="93"/>
      <c r="C257" s="171" t="s">
        <v>42</v>
      </c>
      <c r="D257" s="171"/>
      <c r="E257" s="329"/>
      <c r="F257" s="329"/>
      <c r="G257" s="329"/>
      <c r="H257" s="95"/>
      <c r="I257" s="262"/>
      <c r="J257" s="327"/>
    </row>
    <row r="258" spans="2:10" x14ac:dyDescent="0.25">
      <c r="B258" s="93"/>
      <c r="C258" s="261" t="str">
        <f>IF('Úvodní list'!F24=0,"Nevyplněn úvodní list",'Úvodní list'!F24)</f>
        <v>Ing. Eva Podvolecká</v>
      </c>
      <c r="D258" s="261"/>
      <c r="E258" s="329"/>
      <c r="F258" s="329"/>
      <c r="G258" s="329"/>
      <c r="H258" s="95"/>
      <c r="I258" s="262"/>
      <c r="J258" s="327"/>
    </row>
    <row r="259" spans="2:10" ht="15.75" thickBot="1" x14ac:dyDescent="0.3">
      <c r="B259" s="172"/>
      <c r="C259" s="173"/>
      <c r="D259" s="173"/>
      <c r="E259" s="330"/>
      <c r="F259" s="330"/>
      <c r="G259" s="330"/>
      <c r="H259" s="174"/>
      <c r="I259" s="264"/>
      <c r="J259" s="369"/>
    </row>
    <row r="260" spans="2:10" s="38" customFormat="1" ht="15.75" thickTop="1" x14ac:dyDescent="0.25">
      <c r="E260" s="39"/>
      <c r="F260" s="39"/>
      <c r="G260" s="39"/>
    </row>
    <row r="261" spans="2:10" s="38" customFormat="1" x14ac:dyDescent="0.25">
      <c r="E261" s="39"/>
      <c r="F261" s="39"/>
      <c r="G261" s="39"/>
    </row>
    <row r="262" spans="2:10" s="38" customFormat="1" x14ac:dyDescent="0.25">
      <c r="E262" s="39"/>
      <c r="F262" s="39"/>
      <c r="G262" s="39"/>
    </row>
    <row r="263" spans="2:10" s="38" customFormat="1" x14ac:dyDescent="0.25">
      <c r="E263" s="39"/>
      <c r="F263" s="39"/>
      <c r="G263" s="39"/>
    </row>
    <row r="264" spans="2:10" s="38" customFormat="1" x14ac:dyDescent="0.25">
      <c r="E264" s="39"/>
      <c r="F264" s="39"/>
      <c r="G264" s="39"/>
    </row>
    <row r="265" spans="2:10" s="38" customFormat="1" x14ac:dyDescent="0.25">
      <c r="E265" s="39"/>
      <c r="F265" s="39"/>
      <c r="G265" s="39"/>
    </row>
    <row r="266" spans="2:10" s="38" customFormat="1" x14ac:dyDescent="0.25">
      <c r="E266" s="39"/>
      <c r="F266" s="39"/>
      <c r="G266" s="39"/>
    </row>
    <row r="267" spans="2:10" s="38" customFormat="1" x14ac:dyDescent="0.25">
      <c r="E267" s="39"/>
      <c r="F267" s="39"/>
      <c r="G267" s="39"/>
    </row>
    <row r="268" spans="2:10" s="38" customFormat="1" x14ac:dyDescent="0.25">
      <c r="E268" s="39"/>
      <c r="F268" s="39"/>
      <c r="G268" s="39"/>
    </row>
    <row r="269" spans="2:10" s="38" customFormat="1" x14ac:dyDescent="0.25">
      <c r="E269" s="39"/>
      <c r="F269" s="39"/>
      <c r="G269" s="39"/>
    </row>
    <row r="270" spans="2:10" s="38" customFormat="1" x14ac:dyDescent="0.25">
      <c r="E270" s="39"/>
      <c r="F270" s="39"/>
      <c r="G270" s="39"/>
    </row>
    <row r="271" spans="2:10" s="38" customFormat="1" x14ac:dyDescent="0.25">
      <c r="E271" s="39"/>
      <c r="F271" s="39"/>
      <c r="G271" s="39"/>
    </row>
    <row r="272" spans="2:10" s="38" customFormat="1" x14ac:dyDescent="0.25">
      <c r="E272" s="39"/>
      <c r="F272" s="39"/>
      <c r="G272" s="39"/>
    </row>
    <row r="273" spans="5:7" s="38" customFormat="1" x14ac:dyDescent="0.25">
      <c r="E273" s="39"/>
      <c r="F273" s="39"/>
      <c r="G273" s="39"/>
    </row>
    <row r="274" spans="5:7" s="38" customFormat="1" x14ac:dyDescent="0.25">
      <c r="E274" s="39"/>
      <c r="F274" s="39"/>
      <c r="G274" s="39"/>
    </row>
    <row r="275" spans="5:7" s="38" customFormat="1" x14ac:dyDescent="0.25">
      <c r="E275" s="39"/>
      <c r="F275" s="39"/>
      <c r="G275" s="39"/>
    </row>
    <row r="276" spans="5:7" s="38" customFormat="1" x14ac:dyDescent="0.25">
      <c r="E276" s="39"/>
      <c r="F276" s="39"/>
      <c r="G276" s="39"/>
    </row>
    <row r="277" spans="5:7" s="38" customFormat="1" x14ac:dyDescent="0.25">
      <c r="E277" s="39"/>
      <c r="F277" s="39"/>
      <c r="G277" s="39"/>
    </row>
    <row r="278" spans="5:7" s="38" customFormat="1" x14ac:dyDescent="0.25">
      <c r="E278" s="39"/>
      <c r="F278" s="39"/>
      <c r="G278" s="39"/>
    </row>
    <row r="279" spans="5:7" s="38" customFormat="1" x14ac:dyDescent="0.25">
      <c r="E279" s="39"/>
      <c r="F279" s="39"/>
      <c r="G279" s="39"/>
    </row>
    <row r="280" spans="5:7" s="38" customFormat="1" x14ac:dyDescent="0.25">
      <c r="E280" s="39"/>
      <c r="F280" s="39"/>
      <c r="G280" s="39"/>
    </row>
    <row r="281" spans="5:7" s="38" customFormat="1" x14ac:dyDescent="0.25">
      <c r="E281" s="39"/>
      <c r="F281" s="39"/>
      <c r="G281" s="39"/>
    </row>
    <row r="282" spans="5:7" s="38" customFormat="1" x14ac:dyDescent="0.25">
      <c r="E282" s="39"/>
      <c r="F282" s="39"/>
      <c r="G282" s="39"/>
    </row>
    <row r="283" spans="5:7" s="38" customFormat="1" x14ac:dyDescent="0.25">
      <c r="E283" s="39"/>
      <c r="F283" s="39"/>
      <c r="G283" s="39"/>
    </row>
    <row r="284" spans="5:7" s="38" customFormat="1" x14ac:dyDescent="0.25">
      <c r="E284" s="39"/>
      <c r="F284" s="39"/>
      <c r="G284" s="39"/>
    </row>
    <row r="285" spans="5:7" s="38" customFormat="1" x14ac:dyDescent="0.25">
      <c r="E285" s="39"/>
      <c r="F285" s="39"/>
      <c r="G285" s="39"/>
    </row>
    <row r="286" spans="5:7" s="38" customFormat="1" x14ac:dyDescent="0.25">
      <c r="E286" s="39"/>
      <c r="F286" s="39"/>
      <c r="G286" s="39"/>
    </row>
    <row r="287" spans="5:7" s="38" customFormat="1" x14ac:dyDescent="0.25">
      <c r="E287" s="39"/>
      <c r="F287" s="39"/>
      <c r="G287" s="39"/>
    </row>
    <row r="288" spans="5:7" s="38" customFormat="1" x14ac:dyDescent="0.25">
      <c r="E288" s="39"/>
      <c r="F288" s="39"/>
      <c r="G288" s="39"/>
    </row>
    <row r="289" spans="5:7" s="38" customFormat="1" x14ac:dyDescent="0.25">
      <c r="E289" s="39"/>
      <c r="F289" s="39"/>
      <c r="G289" s="39"/>
    </row>
    <row r="290" spans="5:7" s="38" customFormat="1" x14ac:dyDescent="0.25">
      <c r="E290" s="39"/>
      <c r="F290" s="39"/>
      <c r="G290" s="39"/>
    </row>
    <row r="291" spans="5:7" s="38" customFormat="1" x14ac:dyDescent="0.25">
      <c r="E291" s="39"/>
      <c r="F291" s="39"/>
      <c r="G291" s="39"/>
    </row>
    <row r="292" spans="5:7" s="38" customFormat="1" x14ac:dyDescent="0.25">
      <c r="E292" s="39"/>
      <c r="F292" s="39"/>
      <c r="G292" s="39"/>
    </row>
    <row r="293" spans="5:7" s="38" customFormat="1" x14ac:dyDescent="0.25">
      <c r="E293" s="39"/>
      <c r="F293" s="39"/>
      <c r="G293" s="39"/>
    </row>
    <row r="294" spans="5:7" s="38" customFormat="1" x14ac:dyDescent="0.25">
      <c r="E294" s="39"/>
      <c r="F294" s="39"/>
      <c r="G294" s="39"/>
    </row>
    <row r="295" spans="5:7" s="38" customFormat="1" x14ac:dyDescent="0.25">
      <c r="E295" s="39"/>
      <c r="F295" s="39"/>
      <c r="G295" s="39"/>
    </row>
    <row r="296" spans="5:7" s="38" customFormat="1" x14ac:dyDescent="0.25">
      <c r="E296" s="39"/>
      <c r="F296" s="39"/>
      <c r="G296" s="39"/>
    </row>
    <row r="297" spans="5:7" s="38" customFormat="1" x14ac:dyDescent="0.25">
      <c r="E297" s="39"/>
      <c r="F297" s="39"/>
      <c r="G297" s="39"/>
    </row>
    <row r="298" spans="5:7" s="38" customFormat="1" x14ac:dyDescent="0.25">
      <c r="E298" s="39"/>
      <c r="F298" s="39"/>
      <c r="G298" s="39"/>
    </row>
    <row r="299" spans="5:7" s="38" customFormat="1" x14ac:dyDescent="0.25">
      <c r="E299" s="39"/>
      <c r="F299" s="39"/>
      <c r="G299" s="39"/>
    </row>
    <row r="300" spans="5:7" s="38" customFormat="1" x14ac:dyDescent="0.25">
      <c r="E300" s="39"/>
      <c r="F300" s="39"/>
      <c r="G300" s="39"/>
    </row>
    <row r="301" spans="5:7" s="38" customFormat="1" x14ac:dyDescent="0.25">
      <c r="E301" s="39"/>
      <c r="F301" s="39"/>
      <c r="G301" s="39"/>
    </row>
    <row r="302" spans="5:7" s="38" customFormat="1" x14ac:dyDescent="0.25">
      <c r="E302" s="39"/>
      <c r="F302" s="39"/>
      <c r="G302" s="39"/>
    </row>
    <row r="303" spans="5:7" s="38" customFormat="1" x14ac:dyDescent="0.25">
      <c r="E303" s="39"/>
      <c r="F303" s="39"/>
      <c r="G303" s="39"/>
    </row>
    <row r="304" spans="5:7" s="38" customFormat="1" x14ac:dyDescent="0.25">
      <c r="E304" s="39"/>
      <c r="F304" s="39"/>
      <c r="G304" s="39"/>
    </row>
    <row r="305" spans="5:7" s="38" customFormat="1" x14ac:dyDescent="0.25">
      <c r="E305" s="39"/>
      <c r="F305" s="39"/>
      <c r="G305" s="39"/>
    </row>
    <row r="306" spans="5:7" s="38" customFormat="1" x14ac:dyDescent="0.25">
      <c r="E306" s="39"/>
      <c r="F306" s="39"/>
      <c r="G306" s="39"/>
    </row>
    <row r="307" spans="5:7" s="38" customFormat="1" x14ac:dyDescent="0.25">
      <c r="E307" s="39"/>
      <c r="F307" s="39"/>
      <c r="G307" s="39"/>
    </row>
    <row r="308" spans="5:7" s="38" customFormat="1" x14ac:dyDescent="0.25">
      <c r="E308" s="39"/>
      <c r="F308" s="39"/>
      <c r="G308" s="39"/>
    </row>
    <row r="309" spans="5:7" s="38" customFormat="1" x14ac:dyDescent="0.25">
      <c r="E309" s="39"/>
      <c r="F309" s="39"/>
      <c r="G309" s="39"/>
    </row>
    <row r="310" spans="5:7" s="38" customFormat="1" x14ac:dyDescent="0.25">
      <c r="E310" s="39"/>
      <c r="F310" s="39"/>
      <c r="G310" s="39"/>
    </row>
    <row r="311" spans="5:7" s="38" customFormat="1" x14ac:dyDescent="0.25">
      <c r="E311" s="39"/>
      <c r="F311" s="39"/>
      <c r="G311" s="39"/>
    </row>
    <row r="312" spans="5:7" s="38" customFormat="1" x14ac:dyDescent="0.25">
      <c r="E312" s="39"/>
      <c r="F312" s="39"/>
      <c r="G312" s="39"/>
    </row>
    <row r="313" spans="5:7" s="38" customFormat="1" x14ac:dyDescent="0.25">
      <c r="E313" s="39"/>
      <c r="F313" s="39"/>
      <c r="G313" s="39"/>
    </row>
    <row r="314" spans="5:7" s="38" customFormat="1" x14ac:dyDescent="0.25">
      <c r="E314" s="39"/>
      <c r="F314" s="39"/>
      <c r="G314" s="39"/>
    </row>
    <row r="315" spans="5:7" s="38" customFormat="1" x14ac:dyDescent="0.25">
      <c r="E315" s="39"/>
      <c r="F315" s="39"/>
      <c r="G315" s="39"/>
    </row>
    <row r="316" spans="5:7" s="38" customFormat="1" x14ac:dyDescent="0.25">
      <c r="E316" s="39"/>
      <c r="F316" s="39"/>
      <c r="G316" s="39"/>
    </row>
    <row r="317" spans="5:7" s="38" customFormat="1" x14ac:dyDescent="0.25">
      <c r="E317" s="39"/>
      <c r="F317" s="39"/>
      <c r="G317" s="39"/>
    </row>
    <row r="318" spans="5:7" s="38" customFormat="1" x14ac:dyDescent="0.25">
      <c r="E318" s="39"/>
      <c r="F318" s="39"/>
      <c r="G318" s="39"/>
    </row>
    <row r="319" spans="5:7" s="38" customFormat="1" x14ac:dyDescent="0.25">
      <c r="E319" s="39"/>
      <c r="F319" s="39"/>
      <c r="G319" s="39"/>
    </row>
    <row r="320" spans="5:7" s="38" customFormat="1" x14ac:dyDescent="0.25">
      <c r="E320" s="39"/>
      <c r="F320" s="39"/>
      <c r="G320" s="39"/>
    </row>
    <row r="321" spans="5:7" s="38" customFormat="1" x14ac:dyDescent="0.25">
      <c r="E321" s="39"/>
      <c r="F321" s="39"/>
      <c r="G321" s="39"/>
    </row>
    <row r="322" spans="5:7" s="38" customFormat="1" x14ac:dyDescent="0.25">
      <c r="E322" s="39"/>
      <c r="F322" s="39"/>
      <c r="G322" s="39"/>
    </row>
    <row r="323" spans="5:7" s="38" customFormat="1" x14ac:dyDescent="0.25">
      <c r="E323" s="39"/>
      <c r="F323" s="39"/>
      <c r="G323" s="39"/>
    </row>
    <row r="324" spans="5:7" s="38" customFormat="1" x14ac:dyDescent="0.25">
      <c r="E324" s="39"/>
      <c r="F324" s="39"/>
      <c r="G324" s="39"/>
    </row>
    <row r="325" spans="5:7" s="38" customFormat="1" x14ac:dyDescent="0.25">
      <c r="E325" s="39"/>
      <c r="F325" s="39"/>
      <c r="G325" s="39"/>
    </row>
    <row r="326" spans="5:7" s="38" customFormat="1" x14ac:dyDescent="0.25">
      <c r="E326" s="39"/>
      <c r="F326" s="39"/>
      <c r="G326" s="39"/>
    </row>
    <row r="327" spans="5:7" s="38" customFormat="1" x14ac:dyDescent="0.25">
      <c r="E327" s="39"/>
      <c r="F327" s="39"/>
      <c r="G327" s="39"/>
    </row>
    <row r="328" spans="5:7" s="38" customFormat="1" x14ac:dyDescent="0.25">
      <c r="E328" s="39"/>
      <c r="F328" s="39"/>
      <c r="G328" s="39"/>
    </row>
    <row r="329" spans="5:7" s="38" customFormat="1" x14ac:dyDescent="0.25">
      <c r="E329" s="39"/>
      <c r="F329" s="39"/>
      <c r="G329" s="39"/>
    </row>
    <row r="330" spans="5:7" s="38" customFormat="1" x14ac:dyDescent="0.25">
      <c r="E330" s="39"/>
      <c r="F330" s="39"/>
      <c r="G330" s="39"/>
    </row>
    <row r="331" spans="5:7" s="38" customFormat="1" x14ac:dyDescent="0.25">
      <c r="E331" s="39"/>
      <c r="F331" s="39"/>
      <c r="G331" s="39"/>
    </row>
    <row r="332" spans="5:7" s="38" customFormat="1" x14ac:dyDescent="0.25">
      <c r="E332" s="39"/>
      <c r="F332" s="39"/>
      <c r="G332" s="39"/>
    </row>
    <row r="333" spans="5:7" s="38" customFormat="1" x14ac:dyDescent="0.25">
      <c r="E333" s="39"/>
      <c r="F333" s="39"/>
      <c r="G333" s="39"/>
    </row>
    <row r="334" spans="5:7" s="38" customFormat="1" x14ac:dyDescent="0.25">
      <c r="E334" s="39"/>
      <c r="F334" s="39"/>
      <c r="G334" s="39"/>
    </row>
    <row r="335" spans="5:7" s="38" customFormat="1" x14ac:dyDescent="0.25">
      <c r="E335" s="39"/>
      <c r="F335" s="39"/>
      <c r="G335" s="39"/>
    </row>
    <row r="336" spans="5:7" s="38" customFormat="1" x14ac:dyDescent="0.25">
      <c r="E336" s="39"/>
      <c r="F336" s="39"/>
      <c r="G336" s="39"/>
    </row>
    <row r="337" spans="5:7" s="38" customFormat="1" x14ac:dyDescent="0.25">
      <c r="E337" s="39"/>
      <c r="F337" s="39"/>
      <c r="G337" s="39"/>
    </row>
    <row r="338" spans="5:7" s="38" customFormat="1" x14ac:dyDescent="0.25">
      <c r="E338" s="39"/>
      <c r="F338" s="39"/>
      <c r="G338" s="39"/>
    </row>
    <row r="339" spans="5:7" s="38" customFormat="1" x14ac:dyDescent="0.25">
      <c r="E339" s="39"/>
      <c r="F339" s="39"/>
      <c r="G339" s="39"/>
    </row>
    <row r="340" spans="5:7" s="38" customFormat="1" x14ac:dyDescent="0.25">
      <c r="E340" s="39"/>
      <c r="F340" s="39"/>
      <c r="G340" s="39"/>
    </row>
    <row r="341" spans="5:7" s="38" customFormat="1" x14ac:dyDescent="0.25">
      <c r="E341" s="39"/>
      <c r="F341" s="39"/>
      <c r="G341" s="39"/>
    </row>
    <row r="342" spans="5:7" s="38" customFormat="1" x14ac:dyDescent="0.25">
      <c r="E342" s="39"/>
      <c r="F342" s="39"/>
      <c r="G342" s="39"/>
    </row>
    <row r="343" spans="5:7" s="38" customFormat="1" x14ac:dyDescent="0.25">
      <c r="E343" s="39"/>
      <c r="F343" s="39"/>
      <c r="G343" s="39"/>
    </row>
    <row r="344" spans="5:7" s="38" customFormat="1" x14ac:dyDescent="0.25">
      <c r="E344" s="39"/>
      <c r="F344" s="39"/>
      <c r="G344" s="39"/>
    </row>
    <row r="345" spans="5:7" s="38" customFormat="1" x14ac:dyDescent="0.25">
      <c r="E345" s="39"/>
      <c r="F345" s="39"/>
      <c r="G345" s="39"/>
    </row>
    <row r="346" spans="5:7" s="38" customFormat="1" x14ac:dyDescent="0.25">
      <c r="E346" s="39"/>
      <c r="F346" s="39"/>
      <c r="G346" s="39"/>
    </row>
    <row r="347" spans="5:7" s="38" customFormat="1" x14ac:dyDescent="0.25">
      <c r="E347" s="39"/>
      <c r="F347" s="39"/>
      <c r="G347" s="39"/>
    </row>
    <row r="348" spans="5:7" s="38" customFormat="1" x14ac:dyDescent="0.25">
      <c r="E348" s="39"/>
      <c r="F348" s="39"/>
      <c r="G348" s="39"/>
    </row>
    <row r="349" spans="5:7" s="38" customFormat="1" x14ac:dyDescent="0.25">
      <c r="E349" s="39"/>
      <c r="F349" s="39"/>
      <c r="G349" s="39"/>
    </row>
    <row r="350" spans="5:7" s="38" customFormat="1" x14ac:dyDescent="0.25">
      <c r="E350" s="39"/>
      <c r="F350" s="39"/>
      <c r="G350" s="39"/>
    </row>
    <row r="351" spans="5:7" s="38" customFormat="1" x14ac:dyDescent="0.25">
      <c r="E351" s="39"/>
      <c r="F351" s="39"/>
      <c r="G351" s="39"/>
    </row>
    <row r="352" spans="5:7" s="38" customFormat="1" x14ac:dyDescent="0.25">
      <c r="E352" s="39"/>
      <c r="F352" s="39"/>
      <c r="G352" s="39"/>
    </row>
    <row r="353" spans="5:7" s="38" customFormat="1" x14ac:dyDescent="0.25">
      <c r="E353" s="39"/>
      <c r="F353" s="39"/>
      <c r="G353" s="39"/>
    </row>
    <row r="354" spans="5:7" s="38" customFormat="1" x14ac:dyDescent="0.25">
      <c r="E354" s="39"/>
      <c r="F354" s="39"/>
      <c r="G354" s="39"/>
    </row>
    <row r="355" spans="5:7" s="38" customFormat="1" x14ac:dyDescent="0.25">
      <c r="E355" s="39"/>
      <c r="F355" s="39"/>
      <c r="G355" s="39"/>
    </row>
    <row r="356" spans="5:7" s="38" customFormat="1" x14ac:dyDescent="0.25">
      <c r="E356" s="39"/>
      <c r="F356" s="39"/>
      <c r="G356" s="39"/>
    </row>
    <row r="357" spans="5:7" s="38" customFormat="1" x14ac:dyDescent="0.25">
      <c r="E357" s="39"/>
      <c r="F357" s="39"/>
      <c r="G357" s="39"/>
    </row>
    <row r="358" spans="5:7" s="38" customFormat="1" x14ac:dyDescent="0.25">
      <c r="E358" s="39"/>
      <c r="F358" s="39"/>
      <c r="G358" s="39"/>
    </row>
    <row r="359" spans="5:7" s="38" customFormat="1" x14ac:dyDescent="0.25">
      <c r="E359" s="39"/>
      <c r="F359" s="39"/>
      <c r="G359" s="39"/>
    </row>
    <row r="360" spans="5:7" s="38" customFormat="1" x14ac:dyDescent="0.25">
      <c r="E360" s="39"/>
      <c r="F360" s="39"/>
      <c r="G360" s="39"/>
    </row>
    <row r="361" spans="5:7" s="38" customFormat="1" x14ac:dyDescent="0.25">
      <c r="E361" s="39"/>
      <c r="F361" s="39"/>
      <c r="G361" s="39"/>
    </row>
    <row r="362" spans="5:7" s="38" customFormat="1" x14ac:dyDescent="0.25">
      <c r="E362" s="39"/>
      <c r="F362" s="39"/>
      <c r="G362" s="39"/>
    </row>
    <row r="363" spans="5:7" s="38" customFormat="1" x14ac:dyDescent="0.25">
      <c r="E363" s="39"/>
      <c r="F363" s="39"/>
      <c r="G363" s="39"/>
    </row>
    <row r="364" spans="5:7" s="38" customFormat="1" x14ac:dyDescent="0.25">
      <c r="E364" s="39"/>
      <c r="F364" s="39"/>
      <c r="G364" s="39"/>
    </row>
    <row r="365" spans="5:7" s="38" customFormat="1" x14ac:dyDescent="0.25">
      <c r="E365" s="39"/>
      <c r="F365" s="39"/>
      <c r="G365" s="39"/>
    </row>
    <row r="366" spans="5:7" s="38" customFormat="1" x14ac:dyDescent="0.25">
      <c r="E366" s="39"/>
      <c r="F366" s="39"/>
      <c r="G366" s="39"/>
    </row>
    <row r="367" spans="5:7" s="38" customFormat="1" x14ac:dyDescent="0.25">
      <c r="E367" s="39"/>
      <c r="F367" s="39"/>
      <c r="G367" s="39"/>
    </row>
    <row r="368" spans="5:7" s="38" customFormat="1" x14ac:dyDescent="0.25">
      <c r="E368" s="39"/>
      <c r="F368" s="39"/>
      <c r="G368" s="39"/>
    </row>
    <row r="369" spans="5:7" s="38" customFormat="1" x14ac:dyDescent="0.25">
      <c r="E369" s="39"/>
      <c r="F369" s="39"/>
      <c r="G369" s="39"/>
    </row>
    <row r="370" spans="5:7" s="38" customFormat="1" x14ac:dyDescent="0.25">
      <c r="E370" s="39"/>
      <c r="F370" s="39"/>
      <c r="G370" s="39"/>
    </row>
    <row r="371" spans="5:7" s="38" customFormat="1" x14ac:dyDescent="0.25">
      <c r="E371" s="39"/>
      <c r="F371" s="39"/>
      <c r="G371" s="39"/>
    </row>
    <row r="372" spans="5:7" s="38" customFormat="1" x14ac:dyDescent="0.25">
      <c r="E372" s="39"/>
      <c r="F372" s="39"/>
      <c r="G372" s="39"/>
    </row>
    <row r="373" spans="5:7" s="38" customFormat="1" x14ac:dyDescent="0.25">
      <c r="E373" s="39"/>
      <c r="F373" s="39"/>
      <c r="G373" s="39"/>
    </row>
    <row r="374" spans="5:7" s="38" customFormat="1" x14ac:dyDescent="0.25">
      <c r="E374" s="39"/>
      <c r="F374" s="39"/>
      <c r="G374" s="39"/>
    </row>
    <row r="375" spans="5:7" s="38" customFormat="1" x14ac:dyDescent="0.25">
      <c r="E375" s="39"/>
      <c r="F375" s="39"/>
      <c r="G375" s="39"/>
    </row>
    <row r="376" spans="5:7" s="38" customFormat="1" x14ac:dyDescent="0.25">
      <c r="E376" s="39"/>
      <c r="F376" s="39"/>
      <c r="G376" s="39"/>
    </row>
    <row r="377" spans="5:7" s="38" customFormat="1" x14ac:dyDescent="0.25">
      <c r="E377" s="39"/>
      <c r="F377" s="39"/>
      <c r="G377" s="39"/>
    </row>
    <row r="378" spans="5:7" s="38" customFormat="1" x14ac:dyDescent="0.25">
      <c r="E378" s="39"/>
      <c r="F378" s="39"/>
      <c r="G378" s="39"/>
    </row>
    <row r="379" spans="5:7" s="38" customFormat="1" x14ac:dyDescent="0.25">
      <c r="E379" s="39"/>
      <c r="F379" s="39"/>
      <c r="G379" s="39"/>
    </row>
    <row r="380" spans="5:7" s="38" customFormat="1" x14ac:dyDescent="0.25">
      <c r="E380" s="39"/>
      <c r="F380" s="39"/>
      <c r="G380" s="39"/>
    </row>
    <row r="381" spans="5:7" s="38" customFormat="1" x14ac:dyDescent="0.25">
      <c r="E381" s="39"/>
      <c r="F381" s="39"/>
      <c r="G381" s="39"/>
    </row>
    <row r="382" spans="5:7" s="38" customFormat="1" x14ac:dyDescent="0.25">
      <c r="E382" s="39"/>
      <c r="F382" s="39"/>
      <c r="G382" s="39"/>
    </row>
    <row r="383" spans="5:7" s="38" customFormat="1" x14ac:dyDescent="0.25">
      <c r="E383" s="39"/>
      <c r="F383" s="39"/>
      <c r="G383" s="39"/>
    </row>
    <row r="384" spans="5:7" s="38" customFormat="1" x14ac:dyDescent="0.25">
      <c r="E384" s="39"/>
      <c r="F384" s="39"/>
      <c r="G384" s="39"/>
    </row>
    <row r="385" spans="5:7" s="38" customFormat="1" x14ac:dyDescent="0.25">
      <c r="E385" s="39"/>
      <c r="F385" s="39"/>
      <c r="G385" s="39"/>
    </row>
    <row r="386" spans="5:7" s="38" customFormat="1" x14ac:dyDescent="0.25">
      <c r="E386" s="39"/>
      <c r="F386" s="39"/>
      <c r="G386" s="39"/>
    </row>
    <row r="387" spans="5:7" s="38" customFormat="1" x14ac:dyDescent="0.25">
      <c r="E387" s="39"/>
      <c r="F387" s="39"/>
      <c r="G387" s="39"/>
    </row>
    <row r="388" spans="5:7" s="38" customFormat="1" x14ac:dyDescent="0.25">
      <c r="E388" s="39"/>
      <c r="F388" s="39"/>
      <c r="G388" s="39"/>
    </row>
    <row r="389" spans="5:7" s="38" customFormat="1" x14ac:dyDescent="0.25">
      <c r="E389" s="39"/>
      <c r="F389" s="39"/>
      <c r="G389" s="39"/>
    </row>
    <row r="390" spans="5:7" s="38" customFormat="1" x14ac:dyDescent="0.25">
      <c r="E390" s="39"/>
      <c r="F390" s="39"/>
      <c r="G390" s="39"/>
    </row>
    <row r="391" spans="5:7" s="38" customFormat="1" x14ac:dyDescent="0.25">
      <c r="E391" s="39"/>
      <c r="F391" s="39"/>
      <c r="G391" s="39"/>
    </row>
    <row r="392" spans="5:7" s="38" customFormat="1" x14ac:dyDescent="0.25">
      <c r="E392" s="39"/>
      <c r="F392" s="39"/>
      <c r="G392" s="39"/>
    </row>
    <row r="393" spans="5:7" s="38" customFormat="1" x14ac:dyDescent="0.25">
      <c r="E393" s="39"/>
      <c r="F393" s="39"/>
      <c r="G393" s="39"/>
    </row>
    <row r="394" spans="5:7" s="38" customFormat="1" x14ac:dyDescent="0.25">
      <c r="E394" s="39"/>
      <c r="F394" s="39"/>
      <c r="G394" s="39"/>
    </row>
    <row r="395" spans="5:7" s="38" customFormat="1" x14ac:dyDescent="0.25">
      <c r="E395" s="39"/>
      <c r="F395" s="39"/>
      <c r="G395" s="39"/>
    </row>
    <row r="396" spans="5:7" s="38" customFormat="1" x14ac:dyDescent="0.25">
      <c r="E396" s="39"/>
      <c r="F396" s="39"/>
      <c r="G396" s="39"/>
    </row>
    <row r="397" spans="5:7" s="38" customFormat="1" x14ac:dyDescent="0.25">
      <c r="E397" s="39"/>
      <c r="F397" s="39"/>
      <c r="G397" s="39"/>
    </row>
    <row r="398" spans="5:7" s="38" customFormat="1" x14ac:dyDescent="0.25">
      <c r="E398" s="39"/>
      <c r="F398" s="39"/>
      <c r="G398" s="39"/>
    </row>
    <row r="399" spans="5:7" s="38" customFormat="1" x14ac:dyDescent="0.25">
      <c r="E399" s="39"/>
      <c r="F399" s="39"/>
      <c r="G399" s="39"/>
    </row>
    <row r="400" spans="5:7" s="38" customFormat="1" x14ac:dyDescent="0.25">
      <c r="E400" s="39"/>
      <c r="F400" s="39"/>
      <c r="G400" s="39"/>
    </row>
    <row r="401" spans="5:7" s="38" customFormat="1" x14ac:dyDescent="0.25">
      <c r="E401" s="39"/>
      <c r="F401" s="39"/>
      <c r="G401" s="39"/>
    </row>
    <row r="402" spans="5:7" s="38" customFormat="1" x14ac:dyDescent="0.25">
      <c r="E402" s="39"/>
      <c r="F402" s="39"/>
      <c r="G402" s="39"/>
    </row>
    <row r="403" spans="5:7" s="38" customFormat="1" x14ac:dyDescent="0.25">
      <c r="E403" s="39"/>
      <c r="F403" s="39"/>
      <c r="G403" s="39"/>
    </row>
    <row r="404" spans="5:7" s="38" customFormat="1" x14ac:dyDescent="0.25">
      <c r="E404" s="39"/>
      <c r="F404" s="39"/>
      <c r="G404" s="39"/>
    </row>
    <row r="405" spans="5:7" s="38" customFormat="1" x14ac:dyDescent="0.25">
      <c r="E405" s="39"/>
      <c r="F405" s="39"/>
      <c r="G405" s="39"/>
    </row>
    <row r="406" spans="5:7" s="38" customFormat="1" x14ac:dyDescent="0.25">
      <c r="E406" s="39"/>
      <c r="F406" s="39"/>
      <c r="G406" s="39"/>
    </row>
    <row r="407" spans="5:7" s="38" customFormat="1" x14ac:dyDescent="0.25">
      <c r="E407" s="39"/>
      <c r="F407" s="39"/>
      <c r="G407" s="39"/>
    </row>
    <row r="408" spans="5:7" s="38" customFormat="1" x14ac:dyDescent="0.25">
      <c r="E408" s="39"/>
      <c r="F408" s="39"/>
      <c r="G408" s="39"/>
    </row>
    <row r="409" spans="5:7" s="38" customFormat="1" x14ac:dyDescent="0.25">
      <c r="E409" s="39"/>
      <c r="F409" s="39"/>
      <c r="G409" s="39"/>
    </row>
    <row r="410" spans="5:7" s="38" customFormat="1" x14ac:dyDescent="0.25">
      <c r="E410" s="39"/>
      <c r="F410" s="39"/>
      <c r="G410" s="39"/>
    </row>
    <row r="411" spans="5:7" s="38" customFormat="1" x14ac:dyDescent="0.25">
      <c r="E411" s="39"/>
      <c r="F411" s="39"/>
      <c r="G411" s="39"/>
    </row>
    <row r="412" spans="5:7" s="38" customFormat="1" x14ac:dyDescent="0.25">
      <c r="E412" s="39"/>
      <c r="F412" s="39"/>
      <c r="G412" s="39"/>
    </row>
    <row r="413" spans="5:7" s="38" customFormat="1" x14ac:dyDescent="0.25">
      <c r="E413" s="39"/>
      <c r="F413" s="39"/>
      <c r="G413" s="39"/>
    </row>
    <row r="414" spans="5:7" s="38" customFormat="1" x14ac:dyDescent="0.25">
      <c r="E414" s="39"/>
      <c r="F414" s="39"/>
      <c r="G414" s="39"/>
    </row>
    <row r="415" spans="5:7" s="38" customFormat="1" x14ac:dyDescent="0.25">
      <c r="E415" s="39"/>
      <c r="F415" s="39"/>
      <c r="G415" s="39"/>
    </row>
    <row r="416" spans="5:7" s="38" customFormat="1" x14ac:dyDescent="0.25">
      <c r="E416" s="39"/>
      <c r="F416" s="39"/>
      <c r="G416" s="39"/>
    </row>
    <row r="417" spans="5:7" s="38" customFormat="1" x14ac:dyDescent="0.25">
      <c r="E417" s="39"/>
      <c r="F417" s="39"/>
      <c r="G417" s="39"/>
    </row>
    <row r="418" spans="5:7" s="38" customFormat="1" x14ac:dyDescent="0.25">
      <c r="E418" s="39"/>
      <c r="F418" s="39"/>
      <c r="G418" s="39"/>
    </row>
    <row r="419" spans="5:7" s="38" customFormat="1" x14ac:dyDescent="0.25">
      <c r="E419" s="39"/>
      <c r="F419" s="39"/>
      <c r="G419" s="39"/>
    </row>
    <row r="420" spans="5:7" s="38" customFormat="1" x14ac:dyDescent="0.25">
      <c r="E420" s="39"/>
      <c r="F420" s="39"/>
      <c r="G420" s="39"/>
    </row>
    <row r="421" spans="5:7" s="38" customFormat="1" x14ac:dyDescent="0.25">
      <c r="E421" s="39"/>
      <c r="F421" s="39"/>
      <c r="G421" s="39"/>
    </row>
    <row r="422" spans="5:7" s="38" customFormat="1" x14ac:dyDescent="0.25">
      <c r="E422" s="39"/>
      <c r="F422" s="39"/>
      <c r="G422" s="39"/>
    </row>
    <row r="423" spans="5:7" s="38" customFormat="1" x14ac:dyDescent="0.25">
      <c r="E423" s="39"/>
      <c r="F423" s="39"/>
      <c r="G423" s="39"/>
    </row>
    <row r="424" spans="5:7" s="38" customFormat="1" x14ac:dyDescent="0.25">
      <c r="E424" s="39"/>
      <c r="F424" s="39"/>
      <c r="G424" s="39"/>
    </row>
    <row r="425" spans="5:7" s="38" customFormat="1" x14ac:dyDescent="0.25">
      <c r="E425" s="39"/>
      <c r="F425" s="39"/>
      <c r="G425" s="39"/>
    </row>
    <row r="426" spans="5:7" s="38" customFormat="1" x14ac:dyDescent="0.25">
      <c r="E426" s="39"/>
      <c r="F426" s="39"/>
      <c r="G426" s="39"/>
    </row>
    <row r="427" spans="5:7" s="38" customFormat="1" x14ac:dyDescent="0.25">
      <c r="E427" s="39"/>
      <c r="F427" s="39"/>
      <c r="G427" s="39"/>
    </row>
    <row r="428" spans="5:7" s="38" customFormat="1" x14ac:dyDescent="0.25">
      <c r="E428" s="39"/>
      <c r="F428" s="39"/>
      <c r="G428" s="39"/>
    </row>
    <row r="429" spans="5:7" s="38" customFormat="1" x14ac:dyDescent="0.25">
      <c r="E429" s="39"/>
      <c r="F429" s="39"/>
      <c r="G429" s="39"/>
    </row>
    <row r="430" spans="5:7" s="38" customFormat="1" x14ac:dyDescent="0.25">
      <c r="E430" s="39"/>
      <c r="F430" s="39"/>
      <c r="G430" s="39"/>
    </row>
    <row r="431" spans="5:7" s="38" customFormat="1" x14ac:dyDescent="0.25">
      <c r="E431" s="39"/>
      <c r="F431" s="39"/>
      <c r="G431" s="39"/>
    </row>
    <row r="432" spans="5:7" s="38" customFormat="1" x14ac:dyDescent="0.25">
      <c r="E432" s="39"/>
      <c r="F432" s="39"/>
      <c r="G432" s="39"/>
    </row>
    <row r="433" spans="5:7" s="38" customFormat="1" x14ac:dyDescent="0.25">
      <c r="E433" s="39"/>
      <c r="F433" s="39"/>
      <c r="G433" s="39"/>
    </row>
    <row r="434" spans="5:7" s="38" customFormat="1" x14ac:dyDescent="0.25">
      <c r="E434" s="39"/>
      <c r="F434" s="39"/>
      <c r="G434" s="39"/>
    </row>
    <row r="435" spans="5:7" s="38" customFormat="1" x14ac:dyDescent="0.25">
      <c r="E435" s="39"/>
      <c r="F435" s="39"/>
      <c r="G435" s="39"/>
    </row>
    <row r="436" spans="5:7" s="38" customFormat="1" x14ac:dyDescent="0.25">
      <c r="E436" s="39"/>
      <c r="F436" s="39"/>
      <c r="G436" s="39"/>
    </row>
    <row r="437" spans="5:7" s="38" customFormat="1" x14ac:dyDescent="0.25">
      <c r="E437" s="39"/>
      <c r="F437" s="39"/>
      <c r="G437" s="39"/>
    </row>
    <row r="438" spans="5:7" s="38" customFormat="1" x14ac:dyDescent="0.25">
      <c r="E438" s="39"/>
      <c r="F438" s="39"/>
      <c r="G438" s="39"/>
    </row>
    <row r="439" spans="5:7" s="38" customFormat="1" x14ac:dyDescent="0.25">
      <c r="E439" s="39"/>
      <c r="F439" s="39"/>
      <c r="G439" s="39"/>
    </row>
    <row r="440" spans="5:7" s="38" customFormat="1" x14ac:dyDescent="0.25">
      <c r="E440" s="39"/>
      <c r="F440" s="39"/>
      <c r="G440" s="39"/>
    </row>
    <row r="441" spans="5:7" s="38" customFormat="1" x14ac:dyDescent="0.25">
      <c r="E441" s="39"/>
      <c r="F441" s="39"/>
      <c r="G441" s="39"/>
    </row>
    <row r="442" spans="5:7" s="38" customFormat="1" x14ac:dyDescent="0.25">
      <c r="E442" s="39"/>
      <c r="F442" s="39"/>
      <c r="G442" s="39"/>
    </row>
    <row r="443" spans="5:7" s="38" customFormat="1" x14ac:dyDescent="0.25">
      <c r="E443" s="39"/>
      <c r="F443" s="39"/>
      <c r="G443" s="39"/>
    </row>
    <row r="444" spans="5:7" s="38" customFormat="1" x14ac:dyDescent="0.25">
      <c r="E444" s="39"/>
      <c r="F444" s="39"/>
      <c r="G444" s="39"/>
    </row>
    <row r="445" spans="5:7" s="38" customFormat="1" x14ac:dyDescent="0.25">
      <c r="E445" s="39"/>
      <c r="F445" s="39"/>
      <c r="G445" s="39"/>
    </row>
    <row r="446" spans="5:7" s="38" customFormat="1" x14ac:dyDescent="0.25">
      <c r="E446" s="39"/>
      <c r="F446" s="39"/>
      <c r="G446" s="39"/>
    </row>
    <row r="447" spans="5:7" s="38" customFormat="1" x14ac:dyDescent="0.25">
      <c r="E447" s="39"/>
      <c r="F447" s="39"/>
      <c r="G447" s="39"/>
    </row>
    <row r="448" spans="5:7" s="38" customFormat="1" x14ac:dyDescent="0.25">
      <c r="E448" s="39"/>
      <c r="F448" s="39"/>
      <c r="G448" s="39"/>
    </row>
    <row r="449" spans="5:7" s="38" customFormat="1" x14ac:dyDescent="0.25">
      <c r="E449" s="39"/>
      <c r="F449" s="39"/>
      <c r="G449" s="39"/>
    </row>
    <row r="450" spans="5:7" s="38" customFormat="1" x14ac:dyDescent="0.25">
      <c r="E450" s="39"/>
      <c r="F450" s="39"/>
      <c r="G450" s="39"/>
    </row>
    <row r="451" spans="5:7" s="38" customFormat="1" x14ac:dyDescent="0.25">
      <c r="E451" s="39"/>
      <c r="F451" s="39"/>
      <c r="G451" s="39"/>
    </row>
    <row r="452" spans="5:7" s="38" customFormat="1" x14ac:dyDescent="0.25">
      <c r="E452" s="39"/>
      <c r="F452" s="39"/>
      <c r="G452" s="39"/>
    </row>
    <row r="453" spans="5:7" s="38" customFormat="1" x14ac:dyDescent="0.25">
      <c r="E453" s="39"/>
      <c r="F453" s="39"/>
      <c r="G453" s="39"/>
    </row>
    <row r="454" spans="5:7" s="38" customFormat="1" x14ac:dyDescent="0.25">
      <c r="E454" s="39"/>
      <c r="F454" s="39"/>
      <c r="G454" s="39"/>
    </row>
    <row r="455" spans="5:7" s="38" customFormat="1" x14ac:dyDescent="0.25">
      <c r="E455" s="39"/>
      <c r="F455" s="39"/>
      <c r="G455" s="39"/>
    </row>
    <row r="456" spans="5:7" s="38" customFormat="1" x14ac:dyDescent="0.25">
      <c r="E456" s="39"/>
      <c r="F456" s="39"/>
      <c r="G456" s="39"/>
    </row>
    <row r="457" spans="5:7" s="38" customFormat="1" x14ac:dyDescent="0.25">
      <c r="E457" s="39"/>
      <c r="F457" s="39"/>
      <c r="G457" s="39"/>
    </row>
    <row r="458" spans="5:7" s="38" customFormat="1" x14ac:dyDescent="0.25">
      <c r="E458" s="39"/>
      <c r="F458" s="39"/>
      <c r="G458" s="39"/>
    </row>
    <row r="459" spans="5:7" s="38" customFormat="1" x14ac:dyDescent="0.25">
      <c r="E459" s="39"/>
      <c r="F459" s="39"/>
      <c r="G459" s="39"/>
    </row>
    <row r="460" spans="5:7" s="38" customFormat="1" x14ac:dyDescent="0.25">
      <c r="E460" s="39"/>
      <c r="F460" s="39"/>
      <c r="G460" s="39"/>
    </row>
    <row r="461" spans="5:7" s="38" customFormat="1" x14ac:dyDescent="0.25">
      <c r="E461" s="39"/>
      <c r="F461" s="39"/>
      <c r="G461" s="39"/>
    </row>
    <row r="462" spans="5:7" s="38" customFormat="1" x14ac:dyDescent="0.25">
      <c r="E462" s="39"/>
      <c r="F462" s="39"/>
      <c r="G462" s="39"/>
    </row>
    <row r="463" spans="5:7" s="38" customFormat="1" x14ac:dyDescent="0.25">
      <c r="E463" s="39"/>
      <c r="F463" s="39"/>
      <c r="G463" s="39"/>
    </row>
    <row r="464" spans="5:7" s="38" customFormat="1" x14ac:dyDescent="0.25">
      <c r="E464" s="39"/>
      <c r="F464" s="39"/>
      <c r="G464" s="39"/>
    </row>
    <row r="465" spans="5:7" s="38" customFormat="1" x14ac:dyDescent="0.25">
      <c r="E465" s="39"/>
      <c r="F465" s="39"/>
      <c r="G465" s="39"/>
    </row>
    <row r="466" spans="5:7" s="38" customFormat="1" x14ac:dyDescent="0.25">
      <c r="E466" s="39"/>
      <c r="F466" s="39"/>
      <c r="G466" s="39"/>
    </row>
    <row r="467" spans="5:7" s="38" customFormat="1" x14ac:dyDescent="0.25">
      <c r="E467" s="39"/>
      <c r="F467" s="39"/>
      <c r="G467" s="39"/>
    </row>
    <row r="468" spans="5:7" s="38" customFormat="1" x14ac:dyDescent="0.25">
      <c r="E468" s="39"/>
      <c r="F468" s="39"/>
      <c r="G468" s="39"/>
    </row>
    <row r="469" spans="5:7" s="38" customFormat="1" x14ac:dyDescent="0.25">
      <c r="E469" s="39"/>
      <c r="F469" s="39"/>
      <c r="G469" s="39"/>
    </row>
    <row r="470" spans="5:7" s="38" customFormat="1" x14ac:dyDescent="0.25">
      <c r="E470" s="39"/>
      <c r="F470" s="39"/>
      <c r="G470" s="39"/>
    </row>
    <row r="471" spans="5:7" s="38" customFormat="1" x14ac:dyDescent="0.25">
      <c r="E471" s="39"/>
      <c r="F471" s="39"/>
      <c r="G471" s="39"/>
    </row>
    <row r="472" spans="5:7" s="38" customFormat="1" x14ac:dyDescent="0.25">
      <c r="E472" s="39"/>
      <c r="F472" s="39"/>
      <c r="G472" s="39"/>
    </row>
    <row r="473" spans="5:7" s="38" customFormat="1" x14ac:dyDescent="0.25">
      <c r="E473" s="39"/>
      <c r="F473" s="39"/>
      <c r="G473" s="39"/>
    </row>
    <row r="474" spans="5:7" s="38" customFormat="1" x14ac:dyDescent="0.25">
      <c r="E474" s="39"/>
      <c r="F474" s="39"/>
      <c r="G474" s="39"/>
    </row>
    <row r="475" spans="5:7" s="38" customFormat="1" x14ac:dyDescent="0.25">
      <c r="E475" s="39"/>
      <c r="F475" s="39"/>
      <c r="G475" s="39"/>
    </row>
    <row r="476" spans="5:7" s="38" customFormat="1" x14ac:dyDescent="0.25">
      <c r="E476" s="39"/>
      <c r="F476" s="39"/>
      <c r="G476" s="39"/>
    </row>
    <row r="477" spans="5:7" s="38" customFormat="1" x14ac:dyDescent="0.25">
      <c r="E477" s="39"/>
      <c r="F477" s="39"/>
      <c r="G477" s="39"/>
    </row>
    <row r="478" spans="5:7" s="38" customFormat="1" x14ac:dyDescent="0.25">
      <c r="E478" s="39"/>
      <c r="F478" s="39"/>
      <c r="G478" s="39"/>
    </row>
    <row r="479" spans="5:7" s="38" customFormat="1" x14ac:dyDescent="0.25">
      <c r="E479" s="39"/>
      <c r="F479" s="39"/>
      <c r="G479" s="39"/>
    </row>
    <row r="480" spans="5:7" s="38" customFormat="1" x14ac:dyDescent="0.25">
      <c r="E480" s="39"/>
      <c r="F480" s="39"/>
      <c r="G480" s="39"/>
    </row>
    <row r="481" spans="5:7" s="38" customFormat="1" x14ac:dyDescent="0.25">
      <c r="E481" s="39"/>
      <c r="F481" s="39"/>
      <c r="G481" s="39"/>
    </row>
    <row r="482" spans="5:7" s="38" customFormat="1" x14ac:dyDescent="0.25">
      <c r="E482" s="39"/>
      <c r="F482" s="39"/>
      <c r="G482" s="39"/>
    </row>
    <row r="483" spans="5:7" s="38" customFormat="1" x14ac:dyDescent="0.25">
      <c r="E483" s="39"/>
      <c r="F483" s="39"/>
      <c r="G483" s="39"/>
    </row>
    <row r="484" spans="5:7" s="38" customFormat="1" x14ac:dyDescent="0.25">
      <c r="E484" s="39"/>
      <c r="F484" s="39"/>
      <c r="G484" s="39"/>
    </row>
    <row r="485" spans="5:7" s="38" customFormat="1" x14ac:dyDescent="0.25">
      <c r="E485" s="39"/>
      <c r="F485" s="39"/>
      <c r="G485" s="39"/>
    </row>
    <row r="486" spans="5:7" s="38" customFormat="1" x14ac:dyDescent="0.25">
      <c r="E486" s="39"/>
      <c r="F486" s="39"/>
      <c r="G486" s="39"/>
    </row>
    <row r="487" spans="5:7" s="38" customFormat="1" x14ac:dyDescent="0.25">
      <c r="E487" s="39"/>
      <c r="F487" s="39"/>
      <c r="G487" s="39"/>
    </row>
    <row r="488" spans="5:7" s="38" customFormat="1" x14ac:dyDescent="0.25">
      <c r="E488" s="39"/>
      <c r="F488" s="39"/>
      <c r="G488" s="39"/>
    </row>
    <row r="489" spans="5:7" s="38" customFormat="1" x14ac:dyDescent="0.25">
      <c r="E489" s="39"/>
      <c r="F489" s="39"/>
      <c r="G489" s="39"/>
    </row>
    <row r="490" spans="5:7" s="38" customFormat="1" x14ac:dyDescent="0.25">
      <c r="E490" s="39"/>
      <c r="F490" s="39"/>
      <c r="G490" s="39"/>
    </row>
    <row r="491" spans="5:7" s="38" customFormat="1" x14ac:dyDescent="0.25">
      <c r="E491" s="39"/>
      <c r="F491" s="39"/>
      <c r="G491" s="39"/>
    </row>
    <row r="492" spans="5:7" s="38" customFormat="1" x14ac:dyDescent="0.25">
      <c r="E492" s="39"/>
      <c r="F492" s="39"/>
      <c r="G492" s="39"/>
    </row>
    <row r="493" spans="5:7" s="38" customFormat="1" x14ac:dyDescent="0.25">
      <c r="E493" s="39"/>
      <c r="F493" s="39"/>
      <c r="G493" s="39"/>
    </row>
    <row r="494" spans="5:7" s="38" customFormat="1" x14ac:dyDescent="0.25">
      <c r="E494" s="39"/>
      <c r="F494" s="39"/>
      <c r="G494" s="39"/>
    </row>
    <row r="495" spans="5:7" s="38" customFormat="1" x14ac:dyDescent="0.25">
      <c r="E495" s="39"/>
      <c r="F495" s="39"/>
      <c r="G495" s="39"/>
    </row>
    <row r="496" spans="5:7" s="38" customFormat="1" x14ac:dyDescent="0.25">
      <c r="E496" s="39"/>
      <c r="F496" s="39"/>
      <c r="G496" s="39"/>
    </row>
    <row r="497" spans="5:7" s="38" customFormat="1" x14ac:dyDescent="0.25">
      <c r="E497" s="39"/>
      <c r="F497" s="39"/>
      <c r="G497" s="39"/>
    </row>
    <row r="498" spans="5:7" s="38" customFormat="1" x14ac:dyDescent="0.25">
      <c r="E498" s="39"/>
      <c r="F498" s="39"/>
      <c r="G498" s="39"/>
    </row>
    <row r="499" spans="5:7" s="38" customFormat="1" x14ac:dyDescent="0.25">
      <c r="E499" s="39"/>
      <c r="F499" s="39"/>
      <c r="G499" s="39"/>
    </row>
    <row r="500" spans="5:7" s="38" customFormat="1" x14ac:dyDescent="0.25">
      <c r="E500" s="39"/>
      <c r="F500" s="39"/>
      <c r="G500" s="39"/>
    </row>
    <row r="501" spans="5:7" s="38" customFormat="1" x14ac:dyDescent="0.25">
      <c r="E501" s="39"/>
      <c r="F501" s="39"/>
      <c r="G501" s="39"/>
    </row>
    <row r="502" spans="5:7" s="38" customFormat="1" x14ac:dyDescent="0.25">
      <c r="E502" s="39"/>
      <c r="F502" s="39"/>
      <c r="G502" s="39"/>
    </row>
    <row r="503" spans="5:7" s="38" customFormat="1" x14ac:dyDescent="0.25">
      <c r="E503" s="39"/>
      <c r="F503" s="39"/>
      <c r="G503" s="39"/>
    </row>
    <row r="504" spans="5:7" s="38" customFormat="1" x14ac:dyDescent="0.25">
      <c r="E504" s="39"/>
      <c r="F504" s="39"/>
      <c r="G504" s="39"/>
    </row>
    <row r="505" spans="5:7" s="38" customFormat="1" x14ac:dyDescent="0.25">
      <c r="E505" s="39"/>
      <c r="F505" s="39"/>
      <c r="G505" s="39"/>
    </row>
    <row r="506" spans="5:7" s="38" customFormat="1" x14ac:dyDescent="0.25">
      <c r="E506" s="39"/>
      <c r="F506" s="39"/>
      <c r="G506" s="39"/>
    </row>
    <row r="507" spans="5:7" s="38" customFormat="1" x14ac:dyDescent="0.25">
      <c r="E507" s="39"/>
      <c r="F507" s="39"/>
      <c r="G507" s="39"/>
    </row>
    <row r="508" spans="5:7" s="38" customFormat="1" x14ac:dyDescent="0.25">
      <c r="E508" s="39"/>
      <c r="F508" s="39"/>
      <c r="G508" s="39"/>
    </row>
    <row r="509" spans="5:7" s="38" customFormat="1" x14ac:dyDescent="0.25">
      <c r="E509" s="39"/>
      <c r="F509" s="39"/>
      <c r="G509" s="39"/>
    </row>
    <row r="510" spans="5:7" s="38" customFormat="1" x14ac:dyDescent="0.25">
      <c r="E510" s="39"/>
      <c r="F510" s="39"/>
      <c r="G510" s="39"/>
    </row>
    <row r="511" spans="5:7" s="38" customFormat="1" x14ac:dyDescent="0.25">
      <c r="E511" s="39"/>
      <c r="F511" s="39"/>
      <c r="G511" s="39"/>
    </row>
    <row r="512" spans="5:7" s="38" customFormat="1" x14ac:dyDescent="0.25">
      <c r="E512" s="39"/>
      <c r="F512" s="39"/>
      <c r="G512" s="39"/>
    </row>
    <row r="513" spans="5:7" s="38" customFormat="1" x14ac:dyDescent="0.25">
      <c r="E513" s="39"/>
      <c r="F513" s="39"/>
      <c r="G513" s="39"/>
    </row>
    <row r="514" spans="5:7" s="38" customFormat="1" x14ac:dyDescent="0.25">
      <c r="E514" s="39"/>
      <c r="F514" s="39"/>
      <c r="G514" s="39"/>
    </row>
    <row r="515" spans="5:7" s="38" customFormat="1" x14ac:dyDescent="0.25">
      <c r="E515" s="39"/>
      <c r="F515" s="39"/>
      <c r="G515" s="39"/>
    </row>
    <row r="516" spans="5:7" s="38" customFormat="1" x14ac:dyDescent="0.25">
      <c r="E516" s="39"/>
      <c r="F516" s="39"/>
      <c r="G516" s="39"/>
    </row>
    <row r="517" spans="5:7" s="38" customFormat="1" x14ac:dyDescent="0.25">
      <c r="E517" s="39"/>
      <c r="F517" s="39"/>
      <c r="G517" s="39"/>
    </row>
    <row r="518" spans="5:7" s="38" customFormat="1" x14ac:dyDescent="0.25">
      <c r="E518" s="39"/>
      <c r="F518" s="39"/>
      <c r="G518" s="39"/>
    </row>
    <row r="519" spans="5:7" s="38" customFormat="1" x14ac:dyDescent="0.25">
      <c r="E519" s="39"/>
      <c r="F519" s="39"/>
      <c r="G519" s="39"/>
    </row>
    <row r="520" spans="5:7" s="38" customFormat="1" x14ac:dyDescent="0.25">
      <c r="E520" s="39"/>
      <c r="F520" s="39"/>
      <c r="G520" s="39"/>
    </row>
    <row r="521" spans="5:7" s="38" customFormat="1" x14ac:dyDescent="0.25">
      <c r="E521" s="39"/>
      <c r="F521" s="39"/>
      <c r="G521" s="39"/>
    </row>
    <row r="522" spans="5:7" s="38" customFormat="1" x14ac:dyDescent="0.25">
      <c r="E522" s="39"/>
      <c r="F522" s="39"/>
      <c r="G522" s="39"/>
    </row>
    <row r="523" spans="5:7" s="38" customFormat="1" x14ac:dyDescent="0.25">
      <c r="E523" s="39"/>
      <c r="F523" s="39"/>
      <c r="G523" s="39"/>
    </row>
    <row r="524" spans="5:7" s="38" customFormat="1" x14ac:dyDescent="0.25">
      <c r="E524" s="39"/>
      <c r="F524" s="39"/>
      <c r="G524" s="39"/>
    </row>
    <row r="525" spans="5:7" s="38" customFormat="1" x14ac:dyDescent="0.25">
      <c r="E525" s="39"/>
      <c r="F525" s="39"/>
      <c r="G525" s="39"/>
    </row>
    <row r="526" spans="5:7" s="38" customFormat="1" x14ac:dyDescent="0.25">
      <c r="E526" s="39"/>
      <c r="F526" s="39"/>
      <c r="G526" s="39"/>
    </row>
    <row r="527" spans="5:7" s="38" customFormat="1" x14ac:dyDescent="0.25">
      <c r="E527" s="39"/>
      <c r="F527" s="39"/>
      <c r="G527" s="39"/>
    </row>
    <row r="528" spans="5:7" s="38" customFormat="1" x14ac:dyDescent="0.25">
      <c r="E528" s="39"/>
      <c r="F528" s="39"/>
      <c r="G528" s="39"/>
    </row>
    <row r="529" spans="5:7" s="38" customFormat="1" x14ac:dyDescent="0.25">
      <c r="E529" s="39"/>
      <c r="F529" s="39"/>
      <c r="G529" s="39"/>
    </row>
    <row r="530" spans="5:7" s="38" customFormat="1" x14ac:dyDescent="0.25">
      <c r="E530" s="39"/>
      <c r="F530" s="39"/>
      <c r="G530" s="39"/>
    </row>
    <row r="531" spans="5:7" s="38" customFormat="1" x14ac:dyDescent="0.25">
      <c r="E531" s="39"/>
      <c r="F531" s="39"/>
      <c r="G531" s="39"/>
    </row>
    <row r="532" spans="5:7" s="38" customFormat="1" x14ac:dyDescent="0.25">
      <c r="E532" s="39"/>
      <c r="F532" s="39"/>
      <c r="G532" s="39"/>
    </row>
    <row r="533" spans="5:7" s="38" customFormat="1" x14ac:dyDescent="0.25">
      <c r="E533" s="39"/>
      <c r="F533" s="39"/>
      <c r="G533" s="39"/>
    </row>
    <row r="534" spans="5:7" s="38" customFormat="1" x14ac:dyDescent="0.25">
      <c r="E534" s="39"/>
      <c r="F534" s="39"/>
      <c r="G534" s="39"/>
    </row>
    <row r="535" spans="5:7" s="38" customFormat="1" x14ac:dyDescent="0.25">
      <c r="E535" s="39"/>
      <c r="F535" s="39"/>
      <c r="G535" s="39"/>
    </row>
    <row r="536" spans="5:7" s="38" customFormat="1" x14ac:dyDescent="0.25">
      <c r="E536" s="39"/>
      <c r="F536" s="39"/>
      <c r="G536" s="39"/>
    </row>
    <row r="537" spans="5:7" s="38" customFormat="1" x14ac:dyDescent="0.25">
      <c r="E537" s="39"/>
      <c r="F537" s="39"/>
      <c r="G537" s="39"/>
    </row>
    <row r="538" spans="5:7" s="38" customFormat="1" x14ac:dyDescent="0.25">
      <c r="E538" s="39"/>
      <c r="F538" s="39"/>
      <c r="G538" s="39"/>
    </row>
    <row r="539" spans="5:7" s="38" customFormat="1" x14ac:dyDescent="0.25">
      <c r="E539" s="39"/>
      <c r="F539" s="39"/>
      <c r="G539" s="39"/>
    </row>
    <row r="540" spans="5:7" s="38" customFormat="1" x14ac:dyDescent="0.25">
      <c r="E540" s="39"/>
      <c r="F540" s="39"/>
      <c r="G540" s="39"/>
    </row>
    <row r="541" spans="5:7" s="38" customFormat="1" x14ac:dyDescent="0.25">
      <c r="E541" s="39"/>
      <c r="F541" s="39"/>
      <c r="G541" s="39"/>
    </row>
    <row r="542" spans="5:7" s="38" customFormat="1" x14ac:dyDescent="0.25">
      <c r="E542" s="39"/>
      <c r="F542" s="39"/>
      <c r="G542" s="39"/>
    </row>
    <row r="543" spans="5:7" s="38" customFormat="1" x14ac:dyDescent="0.25">
      <c r="E543" s="39"/>
      <c r="F543" s="39"/>
      <c r="G543" s="39"/>
    </row>
    <row r="544" spans="5:7" s="38" customFormat="1" x14ac:dyDescent="0.25">
      <c r="E544" s="39"/>
      <c r="F544" s="39"/>
      <c r="G544" s="39"/>
    </row>
    <row r="545" spans="5:7" s="38" customFormat="1" x14ac:dyDescent="0.25">
      <c r="E545" s="39"/>
      <c r="F545" s="39"/>
      <c r="G545" s="39"/>
    </row>
    <row r="546" spans="5:7" s="38" customFormat="1" x14ac:dyDescent="0.25">
      <c r="E546" s="39"/>
      <c r="F546" s="39"/>
      <c r="G546" s="39"/>
    </row>
    <row r="547" spans="5:7" s="38" customFormat="1" x14ac:dyDescent="0.25">
      <c r="E547" s="39"/>
      <c r="F547" s="39"/>
      <c r="G547" s="39"/>
    </row>
    <row r="548" spans="5:7" s="38" customFormat="1" x14ac:dyDescent="0.25">
      <c r="E548" s="39"/>
      <c r="F548" s="39"/>
      <c r="G548" s="39"/>
    </row>
    <row r="549" spans="5:7" s="38" customFormat="1" x14ac:dyDescent="0.25">
      <c r="E549" s="39"/>
      <c r="F549" s="39"/>
      <c r="G549" s="39"/>
    </row>
    <row r="550" spans="5:7" s="38" customFormat="1" x14ac:dyDescent="0.25">
      <c r="E550" s="39"/>
      <c r="F550" s="39"/>
      <c r="G550" s="39"/>
    </row>
    <row r="551" spans="5:7" s="38" customFormat="1" x14ac:dyDescent="0.25">
      <c r="E551" s="39"/>
      <c r="F551" s="39"/>
      <c r="G551" s="39"/>
    </row>
    <row r="552" spans="5:7" s="38" customFormat="1" x14ac:dyDescent="0.25">
      <c r="E552" s="39"/>
      <c r="F552" s="39"/>
      <c r="G552" s="39"/>
    </row>
    <row r="553" spans="5:7" s="38" customFormat="1" x14ac:dyDescent="0.25">
      <c r="E553" s="39"/>
      <c r="F553" s="39"/>
      <c r="G553" s="39"/>
    </row>
    <row r="554" spans="5:7" s="38" customFormat="1" x14ac:dyDescent="0.25">
      <c r="E554" s="39"/>
      <c r="F554" s="39"/>
      <c r="G554" s="39"/>
    </row>
    <row r="555" spans="5:7" s="38" customFormat="1" x14ac:dyDescent="0.25">
      <c r="E555" s="39"/>
      <c r="F555" s="39"/>
      <c r="G555" s="39"/>
    </row>
    <row r="556" spans="5:7" s="38" customFormat="1" x14ac:dyDescent="0.25">
      <c r="E556" s="39"/>
      <c r="F556" s="39"/>
      <c r="G556" s="39"/>
    </row>
    <row r="557" spans="5:7" s="38" customFormat="1" x14ac:dyDescent="0.25">
      <c r="E557" s="39"/>
      <c r="F557" s="39"/>
      <c r="G557" s="39"/>
    </row>
    <row r="558" spans="5:7" s="38" customFormat="1" x14ac:dyDescent="0.25">
      <c r="E558" s="39"/>
      <c r="F558" s="39"/>
      <c r="G558" s="39"/>
    </row>
    <row r="559" spans="5:7" s="38" customFormat="1" x14ac:dyDescent="0.25">
      <c r="E559" s="39"/>
      <c r="F559" s="39"/>
      <c r="G559" s="39"/>
    </row>
    <row r="560" spans="5:7" s="38" customFormat="1" x14ac:dyDescent="0.25">
      <c r="E560" s="39"/>
      <c r="F560" s="39"/>
      <c r="G560" s="39"/>
    </row>
    <row r="561" spans="5:7" s="38" customFormat="1" x14ac:dyDescent="0.25">
      <c r="E561" s="39"/>
      <c r="F561" s="39"/>
      <c r="G561" s="39"/>
    </row>
    <row r="562" spans="5:7" s="38" customFormat="1" x14ac:dyDescent="0.25">
      <c r="E562" s="39"/>
      <c r="F562" s="39"/>
      <c r="G562" s="39"/>
    </row>
    <row r="563" spans="5:7" s="38" customFormat="1" x14ac:dyDescent="0.25">
      <c r="E563" s="39"/>
      <c r="F563" s="39"/>
      <c r="G563" s="39"/>
    </row>
    <row r="564" spans="5:7" s="38" customFormat="1" x14ac:dyDescent="0.25">
      <c r="E564" s="39"/>
      <c r="F564" s="39"/>
      <c r="G564" s="39"/>
    </row>
    <row r="565" spans="5:7" s="38" customFormat="1" x14ac:dyDescent="0.25">
      <c r="E565" s="39"/>
      <c r="F565" s="39"/>
      <c r="G565" s="39"/>
    </row>
    <row r="566" spans="5:7" s="38" customFormat="1" x14ac:dyDescent="0.25">
      <c r="E566" s="39"/>
      <c r="F566" s="39"/>
      <c r="G566" s="39"/>
    </row>
    <row r="567" spans="5:7" s="38" customFormat="1" x14ac:dyDescent="0.25">
      <c r="E567" s="39"/>
      <c r="F567" s="39"/>
      <c r="G567" s="39"/>
    </row>
    <row r="568" spans="5:7" s="38" customFormat="1" x14ac:dyDescent="0.25">
      <c r="E568" s="39"/>
      <c r="F568" s="39"/>
      <c r="G568" s="39"/>
    </row>
    <row r="569" spans="5:7" s="38" customFormat="1" x14ac:dyDescent="0.25">
      <c r="E569" s="39"/>
      <c r="F569" s="39"/>
      <c r="G569" s="39"/>
    </row>
    <row r="570" spans="5:7" s="38" customFormat="1" x14ac:dyDescent="0.25">
      <c r="E570" s="39"/>
      <c r="F570" s="39"/>
      <c r="G570" s="39"/>
    </row>
    <row r="571" spans="5:7" s="38" customFormat="1" x14ac:dyDescent="0.25">
      <c r="E571" s="39"/>
      <c r="F571" s="39"/>
      <c r="G571" s="39"/>
    </row>
    <row r="572" spans="5:7" s="38" customFormat="1" x14ac:dyDescent="0.25">
      <c r="E572" s="39"/>
      <c r="F572" s="39"/>
      <c r="G572" s="39"/>
    </row>
    <row r="573" spans="5:7" s="38" customFormat="1" x14ac:dyDescent="0.25">
      <c r="E573" s="39"/>
      <c r="F573" s="39"/>
      <c r="G573" s="39"/>
    </row>
    <row r="574" spans="5:7" s="38" customFormat="1" x14ac:dyDescent="0.25">
      <c r="E574" s="39"/>
      <c r="F574" s="39"/>
      <c r="G574" s="39"/>
    </row>
    <row r="575" spans="5:7" s="38" customFormat="1" x14ac:dyDescent="0.25">
      <c r="E575" s="39"/>
      <c r="F575" s="39"/>
      <c r="G575" s="39"/>
    </row>
    <row r="576" spans="5:7" s="38" customFormat="1" x14ac:dyDescent="0.25">
      <c r="E576" s="39"/>
      <c r="F576" s="39"/>
      <c r="G576" s="39"/>
    </row>
    <row r="577" spans="5:7" s="38" customFormat="1" x14ac:dyDescent="0.25">
      <c r="E577" s="39"/>
      <c r="F577" s="39"/>
      <c r="G577" s="39"/>
    </row>
    <row r="578" spans="5:7" s="38" customFormat="1" x14ac:dyDescent="0.25">
      <c r="E578" s="39"/>
      <c r="F578" s="39"/>
      <c r="G578" s="39"/>
    </row>
    <row r="579" spans="5:7" s="38" customFormat="1" x14ac:dyDescent="0.25">
      <c r="E579" s="39"/>
      <c r="F579" s="39"/>
      <c r="G579" s="39"/>
    </row>
    <row r="580" spans="5:7" s="38" customFormat="1" x14ac:dyDescent="0.25">
      <c r="E580" s="39"/>
      <c r="F580" s="39"/>
      <c r="G580" s="39"/>
    </row>
    <row r="581" spans="5:7" s="38" customFormat="1" x14ac:dyDescent="0.25">
      <c r="E581" s="39"/>
      <c r="F581" s="39"/>
      <c r="G581" s="39"/>
    </row>
    <row r="582" spans="5:7" s="38" customFormat="1" x14ac:dyDescent="0.25">
      <c r="E582" s="39"/>
      <c r="F582" s="39"/>
      <c r="G582" s="39"/>
    </row>
    <row r="583" spans="5:7" s="38" customFormat="1" x14ac:dyDescent="0.25">
      <c r="E583" s="39"/>
      <c r="F583" s="39"/>
      <c r="G583" s="39"/>
    </row>
    <row r="584" spans="5:7" s="38" customFormat="1" x14ac:dyDescent="0.25">
      <c r="E584" s="39"/>
      <c r="F584" s="39"/>
      <c r="G584" s="39"/>
    </row>
    <row r="585" spans="5:7" s="38" customFormat="1" x14ac:dyDescent="0.25">
      <c r="E585" s="39"/>
      <c r="F585" s="39"/>
      <c r="G585" s="39"/>
    </row>
    <row r="586" spans="5:7" s="38" customFormat="1" x14ac:dyDescent="0.25">
      <c r="E586" s="39"/>
      <c r="F586" s="39"/>
      <c r="G586" s="39"/>
    </row>
    <row r="587" spans="5:7" s="38" customFormat="1" x14ac:dyDescent="0.25">
      <c r="E587" s="39"/>
      <c r="F587" s="39"/>
      <c r="G587" s="39"/>
    </row>
    <row r="588" spans="5:7" s="38" customFormat="1" x14ac:dyDescent="0.25">
      <c r="E588" s="39"/>
      <c r="F588" s="39"/>
      <c r="G588" s="39"/>
    </row>
    <row r="589" spans="5:7" s="38" customFormat="1" x14ac:dyDescent="0.25">
      <c r="E589" s="39"/>
      <c r="F589" s="39"/>
      <c r="G589" s="39"/>
    </row>
    <row r="590" spans="5:7" s="38" customFormat="1" x14ac:dyDescent="0.25">
      <c r="E590" s="39"/>
      <c r="F590" s="39"/>
      <c r="G590" s="39"/>
    </row>
    <row r="591" spans="5:7" s="38" customFormat="1" x14ac:dyDescent="0.25">
      <c r="E591" s="39"/>
      <c r="F591" s="39"/>
      <c r="G591" s="39"/>
    </row>
    <row r="592" spans="5:7" s="38" customFormat="1" x14ac:dyDescent="0.25">
      <c r="E592" s="39"/>
      <c r="F592" s="39"/>
      <c r="G592" s="39"/>
    </row>
    <row r="593" spans="5:7" s="38" customFormat="1" x14ac:dyDescent="0.25">
      <c r="E593" s="39"/>
      <c r="F593" s="39"/>
      <c r="G593" s="39"/>
    </row>
    <row r="594" spans="5:7" s="38" customFormat="1" x14ac:dyDescent="0.25">
      <c r="E594" s="39"/>
      <c r="F594" s="39"/>
      <c r="G594" s="39"/>
    </row>
    <row r="595" spans="5:7" s="38" customFormat="1" x14ac:dyDescent="0.25">
      <c r="E595" s="39"/>
      <c r="F595" s="39"/>
      <c r="G595" s="39"/>
    </row>
    <row r="596" spans="5:7" s="38" customFormat="1" x14ac:dyDescent="0.25">
      <c r="E596" s="39"/>
      <c r="F596" s="39"/>
      <c r="G596" s="39"/>
    </row>
    <row r="597" spans="5:7" s="38" customFormat="1" x14ac:dyDescent="0.25">
      <c r="E597" s="39"/>
      <c r="F597" s="39"/>
      <c r="G597" s="39"/>
    </row>
    <row r="598" spans="5:7" s="38" customFormat="1" x14ac:dyDescent="0.25">
      <c r="E598" s="39"/>
      <c r="F598" s="39"/>
      <c r="G598" s="39"/>
    </row>
    <row r="599" spans="5:7" s="38" customFormat="1" x14ac:dyDescent="0.25">
      <c r="E599" s="39"/>
      <c r="F599" s="39"/>
      <c r="G599" s="39"/>
    </row>
    <row r="600" spans="5:7" s="38" customFormat="1" x14ac:dyDescent="0.25">
      <c r="E600" s="39"/>
      <c r="F600" s="39"/>
      <c r="G600" s="39"/>
    </row>
    <row r="601" spans="5:7" s="38" customFormat="1" x14ac:dyDescent="0.25">
      <c r="E601" s="39"/>
      <c r="F601" s="39"/>
      <c r="G601" s="39"/>
    </row>
    <row r="602" spans="5:7" s="38" customFormat="1" x14ac:dyDescent="0.25">
      <c r="E602" s="39"/>
      <c r="F602" s="39"/>
      <c r="G602" s="39"/>
    </row>
    <row r="603" spans="5:7" s="38" customFormat="1" x14ac:dyDescent="0.25">
      <c r="E603" s="39"/>
      <c r="F603" s="39"/>
      <c r="G603" s="39"/>
    </row>
    <row r="604" spans="5:7" s="38" customFormat="1" x14ac:dyDescent="0.25">
      <c r="E604" s="39"/>
      <c r="F604" s="39"/>
      <c r="G604" s="39"/>
    </row>
    <row r="605" spans="5:7" s="38" customFormat="1" x14ac:dyDescent="0.25">
      <c r="E605" s="39"/>
      <c r="F605" s="39"/>
      <c r="G605" s="39"/>
    </row>
    <row r="606" spans="5:7" s="38" customFormat="1" x14ac:dyDescent="0.25">
      <c r="E606" s="39"/>
      <c r="F606" s="39"/>
      <c r="G606" s="39"/>
    </row>
    <row r="607" spans="5:7" s="38" customFormat="1" x14ac:dyDescent="0.25">
      <c r="E607" s="39"/>
      <c r="F607" s="39"/>
      <c r="G607" s="39"/>
    </row>
    <row r="608" spans="5:7" s="38" customFormat="1" x14ac:dyDescent="0.25">
      <c r="E608" s="39"/>
      <c r="F608" s="39"/>
      <c r="G608" s="39"/>
    </row>
    <row r="609" spans="5:7" s="38" customFormat="1" x14ac:dyDescent="0.25">
      <c r="E609" s="39"/>
      <c r="F609" s="39"/>
      <c r="G609" s="39"/>
    </row>
    <row r="610" spans="5:7" s="38" customFormat="1" x14ac:dyDescent="0.25">
      <c r="E610" s="39"/>
      <c r="F610" s="39"/>
      <c r="G610" s="39"/>
    </row>
    <row r="611" spans="5:7" s="38" customFormat="1" x14ac:dyDescent="0.25">
      <c r="E611" s="39"/>
      <c r="F611" s="39"/>
      <c r="G611" s="39"/>
    </row>
    <row r="612" spans="5:7" s="38" customFormat="1" x14ac:dyDescent="0.25">
      <c r="E612" s="39"/>
      <c r="F612" s="39"/>
      <c r="G612" s="39"/>
    </row>
    <row r="613" spans="5:7" s="38" customFormat="1" x14ac:dyDescent="0.25">
      <c r="E613" s="39"/>
      <c r="F613" s="39"/>
      <c r="G613" s="39"/>
    </row>
    <row r="614" spans="5:7" s="38" customFormat="1" x14ac:dyDescent="0.25">
      <c r="E614" s="39"/>
      <c r="F614" s="39"/>
      <c r="G614" s="39"/>
    </row>
    <row r="615" spans="5:7" s="38" customFormat="1" x14ac:dyDescent="0.25">
      <c r="E615" s="39"/>
      <c r="F615" s="39"/>
      <c r="G615" s="39"/>
    </row>
    <row r="616" spans="5:7" s="38" customFormat="1" x14ac:dyDescent="0.25">
      <c r="E616" s="39"/>
      <c r="F616" s="39"/>
      <c r="G616" s="39"/>
    </row>
    <row r="617" spans="5:7" s="38" customFormat="1" x14ac:dyDescent="0.25">
      <c r="E617" s="39"/>
      <c r="F617" s="39"/>
      <c r="G617" s="39"/>
    </row>
    <row r="618" spans="5:7" s="38" customFormat="1" x14ac:dyDescent="0.25">
      <c r="E618" s="39"/>
      <c r="F618" s="39"/>
      <c r="G618" s="39"/>
    </row>
    <row r="619" spans="5:7" s="38" customFormat="1" x14ac:dyDescent="0.25">
      <c r="E619" s="39"/>
      <c r="F619" s="39"/>
      <c r="G619" s="39"/>
    </row>
    <row r="620" spans="5:7" s="38" customFormat="1" x14ac:dyDescent="0.25">
      <c r="E620" s="39"/>
      <c r="F620" s="39"/>
      <c r="G620" s="39"/>
    </row>
    <row r="621" spans="5:7" s="38" customFormat="1" x14ac:dyDescent="0.25">
      <c r="E621" s="39"/>
      <c r="F621" s="39"/>
      <c r="G621" s="39"/>
    </row>
    <row r="622" spans="5:7" s="38" customFormat="1" x14ac:dyDescent="0.25">
      <c r="E622" s="39"/>
      <c r="F622" s="39"/>
      <c r="G622" s="39"/>
    </row>
    <row r="623" spans="5:7" s="38" customFormat="1" x14ac:dyDescent="0.25">
      <c r="E623" s="39"/>
      <c r="F623" s="39"/>
      <c r="G623" s="39"/>
    </row>
    <row r="624" spans="5:7" s="38" customFormat="1" x14ac:dyDescent="0.25">
      <c r="E624" s="39"/>
      <c r="F624" s="39"/>
      <c r="G624" s="39"/>
    </row>
    <row r="625" spans="5:7" s="38" customFormat="1" x14ac:dyDescent="0.25">
      <c r="E625" s="39"/>
      <c r="F625" s="39"/>
      <c r="G625" s="39"/>
    </row>
    <row r="626" spans="5:7" s="38" customFormat="1" x14ac:dyDescent="0.25">
      <c r="E626" s="39"/>
      <c r="F626" s="39"/>
      <c r="G626" s="39"/>
    </row>
    <row r="627" spans="5:7" s="38" customFormat="1" x14ac:dyDescent="0.25">
      <c r="E627" s="39"/>
      <c r="F627" s="39"/>
      <c r="G627" s="39"/>
    </row>
    <row r="628" spans="5:7" s="38" customFormat="1" x14ac:dyDescent="0.25">
      <c r="E628" s="39"/>
      <c r="F628" s="39"/>
      <c r="G628" s="39"/>
    </row>
    <row r="629" spans="5:7" s="38" customFormat="1" x14ac:dyDescent="0.25">
      <c r="E629" s="39"/>
      <c r="F629" s="39"/>
      <c r="G629" s="39"/>
    </row>
    <row r="630" spans="5:7" s="38" customFormat="1" x14ac:dyDescent="0.25">
      <c r="E630" s="39"/>
      <c r="F630" s="39"/>
      <c r="G630" s="39"/>
    </row>
    <row r="631" spans="5:7" s="38" customFormat="1" x14ac:dyDescent="0.25">
      <c r="E631" s="39"/>
      <c r="F631" s="39"/>
      <c r="G631" s="39"/>
    </row>
    <row r="632" spans="5:7" s="38" customFormat="1" x14ac:dyDescent="0.25">
      <c r="E632" s="39"/>
      <c r="F632" s="39"/>
      <c r="G632" s="39"/>
    </row>
    <row r="633" spans="5:7" s="38" customFormat="1" x14ac:dyDescent="0.25">
      <c r="E633" s="39"/>
      <c r="F633" s="39"/>
      <c r="G633" s="39"/>
    </row>
    <row r="634" spans="5:7" s="38" customFormat="1" x14ac:dyDescent="0.25">
      <c r="E634" s="39"/>
      <c r="F634" s="39"/>
      <c r="G634" s="39"/>
    </row>
    <row r="635" spans="5:7" s="38" customFormat="1" x14ac:dyDescent="0.25">
      <c r="E635" s="39"/>
      <c r="F635" s="39"/>
      <c r="G635" s="39"/>
    </row>
    <row r="636" spans="5:7" s="38" customFormat="1" x14ac:dyDescent="0.25">
      <c r="E636" s="39"/>
      <c r="F636" s="39"/>
      <c r="G636" s="39"/>
    </row>
    <row r="637" spans="5:7" s="38" customFormat="1" x14ac:dyDescent="0.25">
      <c r="E637" s="39"/>
      <c r="F637" s="39"/>
      <c r="G637" s="39"/>
    </row>
    <row r="638" spans="5:7" s="38" customFormat="1" x14ac:dyDescent="0.25">
      <c r="E638" s="39"/>
      <c r="F638" s="39"/>
      <c r="G638" s="39"/>
    </row>
    <row r="639" spans="5:7" s="38" customFormat="1" x14ac:dyDescent="0.25">
      <c r="E639" s="39"/>
      <c r="F639" s="39"/>
      <c r="G639" s="39"/>
    </row>
    <row r="640" spans="5:7" s="38" customFormat="1" x14ac:dyDescent="0.25">
      <c r="E640" s="39"/>
      <c r="F640" s="39"/>
      <c r="G640" s="39"/>
    </row>
    <row r="641" spans="5:7" s="38" customFormat="1" x14ac:dyDescent="0.25">
      <c r="E641" s="39"/>
      <c r="F641" s="39"/>
      <c r="G641" s="39"/>
    </row>
    <row r="642" spans="5:7" s="38" customFormat="1" x14ac:dyDescent="0.25">
      <c r="E642" s="39"/>
      <c r="F642" s="39"/>
      <c r="G642" s="39"/>
    </row>
    <row r="643" spans="5:7" s="38" customFormat="1" x14ac:dyDescent="0.25">
      <c r="E643" s="39"/>
      <c r="F643" s="39"/>
      <c r="G643" s="39"/>
    </row>
    <row r="644" spans="5:7" s="38" customFormat="1" x14ac:dyDescent="0.25">
      <c r="E644" s="39"/>
      <c r="F644" s="39"/>
      <c r="G644" s="39"/>
    </row>
    <row r="645" spans="5:7" s="38" customFormat="1" x14ac:dyDescent="0.25">
      <c r="E645" s="39"/>
      <c r="F645" s="39"/>
      <c r="G645" s="39"/>
    </row>
    <row r="646" spans="5:7" s="38" customFormat="1" x14ac:dyDescent="0.25">
      <c r="E646" s="39"/>
      <c r="F646" s="39"/>
      <c r="G646" s="39"/>
    </row>
    <row r="647" spans="5:7" s="38" customFormat="1" x14ac:dyDescent="0.25">
      <c r="E647" s="39"/>
      <c r="F647" s="39"/>
      <c r="G647" s="39"/>
    </row>
    <row r="648" spans="5:7" s="38" customFormat="1" x14ac:dyDescent="0.25">
      <c r="E648" s="39"/>
      <c r="F648" s="39"/>
      <c r="G648" s="39"/>
    </row>
    <row r="649" spans="5:7" s="38" customFormat="1" x14ac:dyDescent="0.25">
      <c r="E649" s="39"/>
      <c r="F649" s="39"/>
      <c r="G649" s="39"/>
    </row>
    <row r="650" spans="5:7" s="38" customFormat="1" x14ac:dyDescent="0.25">
      <c r="E650" s="39"/>
      <c r="F650" s="39"/>
      <c r="G650" s="39"/>
    </row>
    <row r="651" spans="5:7" s="38" customFormat="1" x14ac:dyDescent="0.25">
      <c r="E651" s="39"/>
      <c r="F651" s="39"/>
      <c r="G651" s="39"/>
    </row>
    <row r="652" spans="5:7" s="38" customFormat="1" x14ac:dyDescent="0.25">
      <c r="E652" s="39"/>
      <c r="F652" s="39"/>
      <c r="G652" s="39"/>
    </row>
    <row r="653" spans="5:7" s="38" customFormat="1" x14ac:dyDescent="0.25">
      <c r="E653" s="39"/>
      <c r="F653" s="39"/>
      <c r="G653" s="39"/>
    </row>
    <row r="654" spans="5:7" s="38" customFormat="1" x14ac:dyDescent="0.25">
      <c r="E654" s="39"/>
      <c r="F654" s="39"/>
      <c r="G654" s="39"/>
    </row>
    <row r="655" spans="5:7" s="38" customFormat="1" x14ac:dyDescent="0.25">
      <c r="E655" s="39"/>
      <c r="F655" s="39"/>
      <c r="G655" s="39"/>
    </row>
    <row r="656" spans="5:7" s="38" customFormat="1" x14ac:dyDescent="0.25">
      <c r="E656" s="39"/>
      <c r="F656" s="39"/>
      <c r="G656" s="39"/>
    </row>
    <row r="657" spans="5:7" s="38" customFormat="1" x14ac:dyDescent="0.25">
      <c r="E657" s="39"/>
      <c r="F657" s="39"/>
      <c r="G657" s="39"/>
    </row>
    <row r="658" spans="5:7" s="38" customFormat="1" x14ac:dyDescent="0.25">
      <c r="E658" s="39"/>
      <c r="F658" s="39"/>
      <c r="G658" s="39"/>
    </row>
  </sheetData>
  <sheetProtection password="C955" sheet="1" formatCells="0" selectLockedCells="1"/>
  <mergeCells count="112">
    <mergeCell ref="E211:E242"/>
    <mergeCell ref="B243:C243"/>
    <mergeCell ref="B149:C149"/>
    <mergeCell ref="B154:C154"/>
    <mergeCell ref="B195:B200"/>
    <mergeCell ref="B192:C192"/>
    <mergeCell ref="E195:E200"/>
    <mergeCell ref="E202:E204"/>
    <mergeCell ref="E160:E180"/>
    <mergeCell ref="B210:C210"/>
    <mergeCell ref="B181:C181"/>
    <mergeCell ref="E182:E187"/>
    <mergeCell ref="B207:C207"/>
    <mergeCell ref="B208:C208"/>
    <mergeCell ref="B206:C206"/>
    <mergeCell ref="B209:C209"/>
    <mergeCell ref="B205:C205"/>
    <mergeCell ref="B182:B187"/>
    <mergeCell ref="B194:C194"/>
    <mergeCell ref="B202:B204"/>
    <mergeCell ref="B201:C201"/>
    <mergeCell ref="B188:C188"/>
    <mergeCell ref="B151:C151"/>
    <mergeCell ref="B152:C152"/>
    <mergeCell ref="B153:C153"/>
    <mergeCell ref="B157:C157"/>
    <mergeCell ref="B245:B251"/>
    <mergeCell ref="B244:C244"/>
    <mergeCell ref="B67:B97"/>
    <mergeCell ref="B189:C189"/>
    <mergeCell ref="B193:C193"/>
    <mergeCell ref="B190:C190"/>
    <mergeCell ref="B191:C191"/>
    <mergeCell ref="B158:C158"/>
    <mergeCell ref="B159:C159"/>
    <mergeCell ref="B160:B180"/>
    <mergeCell ref="B150:C150"/>
    <mergeCell ref="B156:C156"/>
    <mergeCell ref="B98:C98"/>
    <mergeCell ref="B129:C129"/>
    <mergeCell ref="B119:B120"/>
    <mergeCell ref="B118:C118"/>
    <mergeCell ref="B111:C111"/>
    <mergeCell ref="B112:B117"/>
    <mergeCell ref="B105:B107"/>
    <mergeCell ref="B99:B103"/>
    <mergeCell ref="B108:C108"/>
    <mergeCell ref="B104:C104"/>
    <mergeCell ref="E99:E103"/>
    <mergeCell ref="E105:E107"/>
    <mergeCell ref="E109:E110"/>
    <mergeCell ref="B109:B110"/>
    <mergeCell ref="E112:E117"/>
    <mergeCell ref="B148:C148"/>
    <mergeCell ref="E141:E145"/>
    <mergeCell ref="B137:C137"/>
    <mergeCell ref="B139:C139"/>
    <mergeCell ref="B140:C140"/>
    <mergeCell ref="B138:C138"/>
    <mergeCell ref="B146:C146"/>
    <mergeCell ref="B141:B145"/>
    <mergeCell ref="B147:C147"/>
    <mergeCell ref="E133:E136"/>
    <mergeCell ref="B130:B131"/>
    <mergeCell ref="B123:B126"/>
    <mergeCell ref="B132:C132"/>
    <mergeCell ref="B133:B136"/>
    <mergeCell ref="B127:C127"/>
    <mergeCell ref="B128:C128"/>
    <mergeCell ref="E130:E131"/>
    <mergeCell ref="B121:C121"/>
    <mergeCell ref="B122:C122"/>
    <mergeCell ref="B33:C33"/>
    <mergeCell ref="B34:B38"/>
    <mergeCell ref="E67:E97"/>
    <mergeCell ref="B60:C60"/>
    <mergeCell ref="B45:C45"/>
    <mergeCell ref="B46:C46"/>
    <mergeCell ref="B53:B59"/>
    <mergeCell ref="E53:E59"/>
    <mergeCell ref="B47:B51"/>
    <mergeCell ref="B52:C52"/>
    <mergeCell ref="E47:E51"/>
    <mergeCell ref="E61:E63"/>
    <mergeCell ref="B64:C64"/>
    <mergeCell ref="B65:C65"/>
    <mergeCell ref="B61:B63"/>
    <mergeCell ref="B66:C66"/>
    <mergeCell ref="B4:D4"/>
    <mergeCell ref="E123:E126"/>
    <mergeCell ref="E119:E120"/>
    <mergeCell ref="C252:J252"/>
    <mergeCell ref="C253:J253"/>
    <mergeCell ref="C254:J254"/>
    <mergeCell ref="I1:J1"/>
    <mergeCell ref="B5:E7"/>
    <mergeCell ref="B8:C8"/>
    <mergeCell ref="E3:J4"/>
    <mergeCell ref="B2:H2"/>
    <mergeCell ref="E34:E38"/>
    <mergeCell ref="H5:J5"/>
    <mergeCell ref="B9:C9"/>
    <mergeCell ref="B10:C10"/>
    <mergeCell ref="J6:J8"/>
    <mergeCell ref="B11:C11"/>
    <mergeCell ref="B39:C39"/>
    <mergeCell ref="B40:C40"/>
    <mergeCell ref="B42:B44"/>
    <mergeCell ref="B41:C41"/>
    <mergeCell ref="E42:E44"/>
    <mergeCell ref="B12:B32"/>
    <mergeCell ref="E12:E32"/>
  </mergeCells>
  <phoneticPr fontId="0" type="noConversion"/>
  <pageMargins left="0.70866141732283472" right="0.70866141732283472" top="0.78740157480314965" bottom="0.78740157480314965" header="0.31496062992125984" footer="0.31496062992125984"/>
  <pageSetup paperSize="9" scale="5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W65"/>
  <sheetViews>
    <sheetView workbookViewId="0">
      <selection activeCell="A52" sqref="A52"/>
    </sheetView>
  </sheetViews>
  <sheetFormatPr defaultRowHeight="15" x14ac:dyDescent="0.25"/>
  <cols>
    <col min="1" max="1" width="18.140625" customWidth="1"/>
    <col min="6" max="6" width="9.85546875" customWidth="1"/>
    <col min="7" max="7" width="14.85546875" customWidth="1"/>
  </cols>
  <sheetData>
    <row r="8" spans="1:23" ht="18.75" x14ac:dyDescent="0.3">
      <c r="A8" s="727" t="s">
        <v>965</v>
      </c>
      <c r="B8" s="727"/>
      <c r="C8" s="727"/>
      <c r="D8" s="727"/>
      <c r="E8" s="727"/>
      <c r="F8" s="727"/>
      <c r="G8" s="727"/>
    </row>
    <row r="10" spans="1:23" ht="15.75" x14ac:dyDescent="0.25">
      <c r="A10" s="485" t="s">
        <v>934</v>
      </c>
      <c r="B10" s="486"/>
      <c r="C10" s="486"/>
      <c r="D10" s="486"/>
      <c r="E10" s="486"/>
      <c r="F10" s="486"/>
      <c r="G10" s="486"/>
      <c r="H10" s="486"/>
      <c r="I10" s="486"/>
      <c r="J10" s="486"/>
      <c r="K10" s="486"/>
      <c r="L10" s="486"/>
      <c r="M10" s="486"/>
      <c r="N10" s="486"/>
      <c r="O10" s="486"/>
      <c r="P10" s="486"/>
      <c r="Q10" s="486"/>
      <c r="R10" s="486"/>
      <c r="S10" s="486"/>
      <c r="T10" s="486"/>
      <c r="U10" s="486"/>
      <c r="V10" s="486"/>
      <c r="W10" s="486"/>
    </row>
    <row r="11" spans="1:23" ht="15.75" x14ac:dyDescent="0.25">
      <c r="A11" s="485"/>
      <c r="B11" s="486"/>
      <c r="C11" s="486"/>
      <c r="D11" s="486"/>
      <c r="E11" s="486"/>
      <c r="F11" s="486"/>
      <c r="G11" s="486"/>
      <c r="H11" s="486"/>
      <c r="I11" s="486"/>
      <c r="J11" s="486"/>
      <c r="K11" s="486"/>
      <c r="L11" s="486"/>
      <c r="M11" s="486"/>
      <c r="N11" s="486"/>
      <c r="O11" s="486"/>
      <c r="P11" s="486"/>
      <c r="Q11" s="486"/>
      <c r="R11" s="486"/>
      <c r="S11" s="486"/>
      <c r="T11" s="486"/>
      <c r="U11" s="486"/>
      <c r="V11" s="486"/>
      <c r="W11" s="486"/>
    </row>
    <row r="12" spans="1:23" ht="15.75" x14ac:dyDescent="0.25">
      <c r="A12" s="486" t="s">
        <v>935</v>
      </c>
      <c r="B12" s="486"/>
      <c r="C12" s="486"/>
      <c r="D12" s="486"/>
      <c r="E12" s="486"/>
      <c r="F12" s="486"/>
      <c r="G12" s="486"/>
      <c r="H12" s="486"/>
      <c r="I12" s="486"/>
      <c r="J12" s="486"/>
      <c r="K12" s="486"/>
      <c r="L12" s="486"/>
      <c r="M12" s="486"/>
      <c r="N12" s="486"/>
      <c r="O12" s="486"/>
      <c r="P12" s="486"/>
      <c r="Q12" s="486"/>
      <c r="R12" s="486"/>
      <c r="S12" s="486"/>
      <c r="T12" s="486"/>
      <c r="U12" s="486"/>
      <c r="V12" s="486"/>
      <c r="W12" s="486"/>
    </row>
    <row r="13" spans="1:23" ht="15.75" x14ac:dyDescent="0.25">
      <c r="A13" s="486"/>
      <c r="B13" s="486"/>
      <c r="C13" s="486"/>
      <c r="D13" s="486"/>
      <c r="E13" s="486"/>
      <c r="F13" s="486"/>
      <c r="G13" s="486"/>
      <c r="H13" s="486"/>
      <c r="I13" s="486"/>
      <c r="J13" s="486"/>
      <c r="K13" s="486"/>
      <c r="L13" s="486"/>
      <c r="M13" s="486"/>
      <c r="N13" s="486"/>
      <c r="O13" s="486"/>
      <c r="P13" s="486"/>
      <c r="Q13" s="486"/>
      <c r="R13" s="486"/>
      <c r="S13" s="486"/>
      <c r="T13" s="486"/>
      <c r="U13" s="486"/>
      <c r="V13" s="486"/>
      <c r="W13" s="486"/>
    </row>
    <row r="14" spans="1:23" ht="15.75" x14ac:dyDescent="0.25">
      <c r="A14" s="485" t="s">
        <v>936</v>
      </c>
      <c r="B14" s="486"/>
      <c r="C14" s="486"/>
      <c r="D14" s="486"/>
      <c r="E14" s="486"/>
      <c r="F14" s="486"/>
      <c r="G14" s="486"/>
      <c r="H14" s="486"/>
      <c r="I14" s="486"/>
      <c r="J14" s="486"/>
      <c r="K14" s="486"/>
      <c r="L14" s="486"/>
      <c r="M14" s="486"/>
      <c r="N14" s="486"/>
      <c r="O14" s="486"/>
      <c r="P14" s="486"/>
      <c r="Q14" s="486"/>
      <c r="R14" s="486"/>
      <c r="S14" s="486"/>
      <c r="T14" s="486"/>
      <c r="U14" s="486"/>
      <c r="V14" s="486"/>
      <c r="W14" s="486"/>
    </row>
    <row r="15" spans="1:23" ht="15.75" x14ac:dyDescent="0.25">
      <c r="A15" s="485"/>
      <c r="B15" s="486"/>
      <c r="C15" s="486"/>
      <c r="D15" s="486"/>
      <c r="E15" s="486"/>
      <c r="F15" s="486"/>
      <c r="G15" s="486"/>
      <c r="H15" s="486"/>
      <c r="I15" s="486"/>
      <c r="J15" s="486"/>
      <c r="K15" s="486"/>
      <c r="L15" s="486"/>
      <c r="M15" s="486"/>
      <c r="N15" s="486"/>
      <c r="O15" s="486"/>
      <c r="P15" s="486"/>
      <c r="Q15" s="486"/>
      <c r="R15" s="486"/>
      <c r="S15" s="486"/>
      <c r="T15" s="486"/>
      <c r="U15" s="486"/>
      <c r="V15" s="486"/>
      <c r="W15" s="486"/>
    </row>
    <row r="16" spans="1:23" ht="15.75" x14ac:dyDescent="0.25">
      <c r="A16" s="728" t="s">
        <v>937</v>
      </c>
      <c r="B16" s="728"/>
      <c r="C16" s="728"/>
      <c r="D16" s="728"/>
      <c r="E16" s="728"/>
      <c r="F16" s="728"/>
      <c r="G16" s="728"/>
      <c r="H16" s="486"/>
      <c r="I16" s="486"/>
      <c r="J16" s="486"/>
      <c r="K16" s="486"/>
      <c r="L16" s="486"/>
      <c r="M16" s="486"/>
      <c r="N16" s="486"/>
      <c r="O16" s="486"/>
      <c r="P16" s="486"/>
      <c r="Q16" s="486"/>
      <c r="R16" s="486"/>
      <c r="S16" s="486"/>
      <c r="T16" s="486"/>
      <c r="U16" s="486"/>
      <c r="V16" s="486"/>
      <c r="W16" s="486"/>
    </row>
    <row r="17" spans="1:23" ht="15.75" x14ac:dyDescent="0.25">
      <c r="A17" s="487"/>
      <c r="B17" s="487"/>
      <c r="C17" s="487"/>
      <c r="D17" s="487"/>
      <c r="E17" s="487"/>
      <c r="F17" s="487"/>
      <c r="G17" s="487"/>
      <c r="H17" s="486"/>
      <c r="I17" s="486"/>
      <c r="J17" s="486"/>
      <c r="K17" s="486"/>
      <c r="L17" s="486"/>
      <c r="M17" s="486"/>
      <c r="N17" s="486"/>
      <c r="O17" s="486"/>
      <c r="P17" s="486"/>
      <c r="Q17" s="486"/>
      <c r="R17" s="486"/>
      <c r="S17" s="486"/>
      <c r="T17" s="486"/>
      <c r="U17" s="486"/>
      <c r="V17" s="486"/>
      <c r="W17" s="486"/>
    </row>
    <row r="18" spans="1:23" ht="16.5" thickBot="1" x14ac:dyDescent="0.3">
      <c r="A18" s="487"/>
      <c r="B18" s="487"/>
      <c r="C18" s="487"/>
      <c r="D18" s="487"/>
      <c r="E18" s="487"/>
      <c r="F18" s="488" t="s">
        <v>938</v>
      </c>
      <c r="G18" s="487"/>
      <c r="H18" s="486"/>
      <c r="I18" s="486"/>
      <c r="J18" s="486"/>
      <c r="K18" s="486"/>
      <c r="L18" s="486"/>
      <c r="M18" s="486"/>
      <c r="N18" s="486"/>
      <c r="O18" s="486"/>
      <c r="P18" s="486"/>
      <c r="Q18" s="486"/>
      <c r="R18" s="486"/>
      <c r="S18" s="486"/>
      <c r="T18" s="486"/>
      <c r="U18" s="486"/>
      <c r="V18" s="486"/>
      <c r="W18" s="486"/>
    </row>
    <row r="19" spans="1:23" ht="15.75" x14ac:dyDescent="0.25">
      <c r="A19" s="709" t="s">
        <v>939</v>
      </c>
      <c r="B19" s="710"/>
      <c r="C19" s="710"/>
      <c r="D19" s="710"/>
      <c r="E19" s="710"/>
      <c r="F19" s="489">
        <v>35000</v>
      </c>
      <c r="G19" s="486"/>
      <c r="H19" s="486"/>
      <c r="I19" s="486"/>
      <c r="J19" s="486"/>
      <c r="K19" s="486"/>
      <c r="L19" s="486"/>
      <c r="M19" s="486"/>
      <c r="N19" s="486"/>
      <c r="O19" s="486"/>
      <c r="P19" s="486"/>
      <c r="Q19" s="486"/>
      <c r="R19" s="486"/>
      <c r="S19" s="486"/>
      <c r="T19" s="486"/>
      <c r="U19" s="486"/>
      <c r="V19" s="486"/>
      <c r="W19" s="486"/>
    </row>
    <row r="20" spans="1:23" ht="15.75" x14ac:dyDescent="0.25">
      <c r="A20" s="720" t="s">
        <v>940</v>
      </c>
      <c r="B20" s="721"/>
      <c r="C20" s="721"/>
      <c r="D20" s="721"/>
      <c r="E20" s="721"/>
      <c r="F20" s="490">
        <v>160000</v>
      </c>
      <c r="G20" s="486"/>
      <c r="H20" s="486"/>
      <c r="I20" s="486"/>
      <c r="J20" s="486"/>
      <c r="K20" s="486"/>
      <c r="L20" s="486"/>
      <c r="M20" s="486"/>
      <c r="N20" s="486"/>
      <c r="O20" s="486"/>
      <c r="P20" s="486"/>
      <c r="Q20" s="486"/>
      <c r="R20" s="486"/>
      <c r="S20" s="486"/>
      <c r="T20" s="486"/>
      <c r="U20" s="486"/>
      <c r="V20" s="486"/>
      <c r="W20" s="486"/>
    </row>
    <row r="21" spans="1:23" ht="15.75" x14ac:dyDescent="0.25">
      <c r="A21" s="720" t="s">
        <v>967</v>
      </c>
      <c r="B21" s="721"/>
      <c r="C21" s="721"/>
      <c r="D21" s="721"/>
      <c r="E21" s="721"/>
      <c r="F21" s="490">
        <v>100000</v>
      </c>
      <c r="G21" s="486"/>
      <c r="H21" s="486"/>
      <c r="I21" s="486"/>
      <c r="J21" s="486"/>
      <c r="K21" s="486"/>
      <c r="L21" s="486"/>
      <c r="M21" s="486"/>
      <c r="N21" s="486"/>
      <c r="O21" s="486"/>
      <c r="P21" s="486"/>
      <c r="Q21" s="486"/>
      <c r="R21" s="486"/>
      <c r="S21" s="486"/>
      <c r="T21" s="486"/>
      <c r="U21" s="486"/>
      <c r="V21" s="486"/>
      <c r="W21" s="486"/>
    </row>
    <row r="22" spans="1:23" ht="15.75" x14ac:dyDescent="0.25">
      <c r="A22" s="720" t="s">
        <v>941</v>
      </c>
      <c r="B22" s="721"/>
      <c r="C22" s="721"/>
      <c r="D22" s="721"/>
      <c r="E22" s="721"/>
      <c r="F22" s="490">
        <v>4000</v>
      </c>
      <c r="G22" s="486"/>
      <c r="H22" s="486"/>
      <c r="I22" s="486"/>
      <c r="J22" s="486"/>
      <c r="K22" s="486"/>
      <c r="L22" s="486"/>
      <c r="M22" s="486"/>
      <c r="N22" s="486"/>
      <c r="O22" s="486"/>
      <c r="P22" s="486"/>
      <c r="Q22" s="486"/>
      <c r="R22" s="486"/>
      <c r="S22" s="486"/>
      <c r="T22" s="486"/>
      <c r="U22" s="486"/>
      <c r="V22" s="486"/>
      <c r="W22" s="486"/>
    </row>
    <row r="23" spans="1:23" ht="15.75" x14ac:dyDescent="0.25">
      <c r="A23" s="720" t="s">
        <v>942</v>
      </c>
      <c r="B23" s="721"/>
      <c r="C23" s="721"/>
      <c r="D23" s="721"/>
      <c r="E23" s="721"/>
      <c r="F23" s="490">
        <v>30000</v>
      </c>
      <c r="G23" s="486"/>
      <c r="H23" s="486"/>
      <c r="I23" s="486"/>
      <c r="J23" s="486"/>
      <c r="K23" s="486"/>
      <c r="L23" s="486"/>
      <c r="M23" s="486"/>
      <c r="N23" s="486"/>
      <c r="O23" s="486"/>
      <c r="P23" s="486"/>
      <c r="Q23" s="486"/>
      <c r="R23" s="486"/>
      <c r="S23" s="486"/>
      <c r="T23" s="486"/>
      <c r="U23" s="486"/>
      <c r="V23" s="486"/>
      <c r="W23" s="486"/>
    </row>
    <row r="24" spans="1:23" ht="15.75" x14ac:dyDescent="0.25">
      <c r="A24" s="720" t="s">
        <v>943</v>
      </c>
      <c r="B24" s="721"/>
      <c r="C24" s="721"/>
      <c r="D24" s="721"/>
      <c r="E24" s="721"/>
      <c r="F24" s="490">
        <v>30000</v>
      </c>
      <c r="G24" s="486"/>
      <c r="H24" s="486"/>
      <c r="I24" s="486"/>
      <c r="J24" s="486"/>
      <c r="K24" s="486"/>
      <c r="L24" s="486"/>
      <c r="M24" s="486"/>
      <c r="N24" s="486"/>
      <c r="O24" s="486"/>
      <c r="P24" s="486"/>
      <c r="Q24" s="486"/>
      <c r="R24" s="486"/>
      <c r="S24" s="486"/>
      <c r="T24" s="486"/>
      <c r="U24" s="486"/>
      <c r="V24" s="486"/>
      <c r="W24" s="486"/>
    </row>
    <row r="25" spans="1:23" ht="15.75" x14ac:dyDescent="0.25">
      <c r="A25" s="720" t="s">
        <v>944</v>
      </c>
      <c r="B25" s="721"/>
      <c r="C25" s="721"/>
      <c r="D25" s="721"/>
      <c r="E25" s="721"/>
      <c r="F25" s="490">
        <v>2000</v>
      </c>
      <c r="G25" s="486"/>
      <c r="H25" s="486"/>
      <c r="I25" s="486"/>
      <c r="J25" s="486"/>
      <c r="K25" s="486"/>
      <c r="L25" s="486"/>
      <c r="M25" s="486"/>
      <c r="N25" s="486"/>
      <c r="O25" s="486"/>
      <c r="P25" s="486"/>
      <c r="Q25" s="486"/>
      <c r="R25" s="486"/>
      <c r="S25" s="486"/>
      <c r="T25" s="486"/>
      <c r="U25" s="486"/>
      <c r="V25" s="486"/>
      <c r="W25" s="486"/>
    </row>
    <row r="26" spans="1:23" ht="15.75" x14ac:dyDescent="0.25">
      <c r="A26" s="720" t="s">
        <v>945</v>
      </c>
      <c r="B26" s="721"/>
      <c r="C26" s="721"/>
      <c r="D26" s="721"/>
      <c r="E26" s="721"/>
      <c r="F26" s="490">
        <v>50000</v>
      </c>
      <c r="G26" s="486"/>
      <c r="H26" s="486"/>
      <c r="I26" s="486"/>
      <c r="J26" s="486"/>
      <c r="K26" s="486"/>
      <c r="L26" s="486"/>
      <c r="M26" s="486"/>
      <c r="N26" s="486"/>
      <c r="O26" s="486"/>
      <c r="P26" s="486"/>
      <c r="Q26" s="486"/>
      <c r="R26" s="486"/>
      <c r="S26" s="486"/>
      <c r="T26" s="486"/>
      <c r="U26" s="486"/>
      <c r="V26" s="486"/>
      <c r="W26" s="486"/>
    </row>
    <row r="27" spans="1:23" ht="15.75" x14ac:dyDescent="0.25">
      <c r="A27" s="720" t="s">
        <v>946</v>
      </c>
      <c r="B27" s="721"/>
      <c r="C27" s="721"/>
      <c r="D27" s="721"/>
      <c r="E27" s="721"/>
      <c r="F27" s="490">
        <v>130000</v>
      </c>
      <c r="G27" s="486"/>
      <c r="H27" s="486"/>
      <c r="I27" s="486"/>
      <c r="J27" s="486"/>
      <c r="K27" s="486"/>
      <c r="L27" s="486"/>
      <c r="M27" s="486"/>
      <c r="N27" s="486"/>
      <c r="O27" s="486"/>
      <c r="P27" s="486"/>
      <c r="Q27" s="486"/>
      <c r="R27" s="486"/>
      <c r="S27" s="486"/>
      <c r="T27" s="486"/>
      <c r="U27" s="486"/>
      <c r="V27" s="486"/>
      <c r="W27" s="486"/>
    </row>
    <row r="28" spans="1:23" ht="15.75" x14ac:dyDescent="0.25">
      <c r="A28" s="720" t="s">
        <v>947</v>
      </c>
      <c r="B28" s="721"/>
      <c r="C28" s="721"/>
      <c r="D28" s="721"/>
      <c r="E28" s="721"/>
      <c r="F28" s="490">
        <v>80000</v>
      </c>
      <c r="G28" s="486"/>
      <c r="H28" s="486"/>
      <c r="I28" s="486"/>
      <c r="J28" s="486"/>
      <c r="K28" s="486"/>
      <c r="L28" s="486"/>
      <c r="M28" s="486"/>
      <c r="N28" s="486"/>
      <c r="O28" s="486"/>
      <c r="P28" s="486"/>
      <c r="Q28" s="486"/>
      <c r="R28" s="486"/>
      <c r="S28" s="486"/>
      <c r="T28" s="486"/>
      <c r="U28" s="486"/>
      <c r="V28" s="486"/>
      <c r="W28" s="486"/>
    </row>
    <row r="29" spans="1:23" ht="15.75" x14ac:dyDescent="0.25">
      <c r="A29" s="720" t="s">
        <v>948</v>
      </c>
      <c r="B29" s="721"/>
      <c r="C29" s="721"/>
      <c r="D29" s="721"/>
      <c r="E29" s="721"/>
      <c r="F29" s="490">
        <v>10000</v>
      </c>
      <c r="G29" s="486"/>
      <c r="H29" s="486"/>
      <c r="I29" s="486"/>
      <c r="J29" s="486"/>
      <c r="K29" s="486"/>
      <c r="L29" s="486"/>
      <c r="M29" s="486"/>
      <c r="N29" s="486"/>
      <c r="O29" s="486"/>
      <c r="P29" s="486"/>
      <c r="Q29" s="486"/>
      <c r="R29" s="486"/>
      <c r="S29" s="486"/>
      <c r="T29" s="486"/>
      <c r="U29" s="486"/>
      <c r="V29" s="486"/>
      <c r="W29" s="486"/>
    </row>
    <row r="30" spans="1:23" ht="15.75" x14ac:dyDescent="0.25">
      <c r="A30" s="717" t="s">
        <v>968</v>
      </c>
      <c r="B30" s="718"/>
      <c r="C30" s="718"/>
      <c r="D30" s="718"/>
      <c r="E30" s="719"/>
      <c r="F30" s="490">
        <v>10000</v>
      </c>
      <c r="G30" s="486"/>
      <c r="H30" s="486"/>
      <c r="I30" s="486"/>
      <c r="J30" s="486"/>
      <c r="K30" s="486"/>
      <c r="L30" s="486"/>
      <c r="M30" s="486"/>
      <c r="N30" s="486"/>
      <c r="O30" s="486"/>
      <c r="P30" s="486"/>
      <c r="Q30" s="486"/>
      <c r="R30" s="486"/>
      <c r="S30" s="486"/>
      <c r="T30" s="486"/>
      <c r="U30" s="486"/>
      <c r="V30" s="486"/>
      <c r="W30" s="486"/>
    </row>
    <row r="31" spans="1:23" ht="15.75" x14ac:dyDescent="0.25">
      <c r="A31" s="711" t="s">
        <v>949</v>
      </c>
      <c r="B31" s="712"/>
      <c r="C31" s="712"/>
      <c r="D31" s="712"/>
      <c r="E31" s="712"/>
      <c r="F31" s="490">
        <v>200000</v>
      </c>
      <c r="G31" s="486"/>
      <c r="H31" s="486"/>
      <c r="I31" s="486"/>
      <c r="J31" s="486"/>
      <c r="K31" s="486"/>
      <c r="L31" s="486"/>
      <c r="M31" s="486"/>
      <c r="N31" s="486"/>
      <c r="O31" s="486"/>
      <c r="P31" s="486"/>
      <c r="Q31" s="486"/>
      <c r="R31" s="486"/>
      <c r="S31" s="486"/>
      <c r="T31" s="486"/>
      <c r="U31" s="486"/>
      <c r="V31" s="486"/>
      <c r="W31" s="486"/>
    </row>
    <row r="32" spans="1:23" ht="15.75" x14ac:dyDescent="0.25">
      <c r="A32" s="720" t="s">
        <v>950</v>
      </c>
      <c r="B32" s="721"/>
      <c r="C32" s="721"/>
      <c r="D32" s="721"/>
      <c r="E32" s="721"/>
      <c r="F32" s="490">
        <v>110000</v>
      </c>
      <c r="G32" s="486"/>
      <c r="H32" s="486"/>
      <c r="I32" s="486"/>
      <c r="J32" s="486"/>
      <c r="K32" s="486"/>
      <c r="L32" s="486"/>
      <c r="M32" s="486"/>
      <c r="N32" s="486"/>
      <c r="O32" s="486"/>
      <c r="P32" s="486"/>
      <c r="Q32" s="486"/>
      <c r="R32" s="486"/>
      <c r="S32" s="486"/>
      <c r="T32" s="486"/>
      <c r="U32" s="486"/>
      <c r="V32" s="486"/>
      <c r="W32" s="486"/>
    </row>
    <row r="33" spans="1:23" ht="15.75" x14ac:dyDescent="0.25">
      <c r="A33" s="717" t="s">
        <v>951</v>
      </c>
      <c r="B33" s="718"/>
      <c r="C33" s="718"/>
      <c r="D33" s="718"/>
      <c r="E33" s="719"/>
      <c r="F33" s="491">
        <v>2000</v>
      </c>
      <c r="G33" s="486"/>
      <c r="H33" s="486"/>
      <c r="I33" s="486"/>
      <c r="J33" s="486"/>
      <c r="K33" s="486"/>
      <c r="L33" s="486"/>
      <c r="M33" s="486"/>
      <c r="N33" s="486"/>
      <c r="O33" s="486"/>
      <c r="P33" s="486"/>
      <c r="Q33" s="486"/>
      <c r="R33" s="486"/>
      <c r="S33" s="486"/>
      <c r="T33" s="486"/>
      <c r="U33" s="486"/>
      <c r="V33" s="486"/>
      <c r="W33" s="486"/>
    </row>
    <row r="34" spans="1:23" ht="15.75" x14ac:dyDescent="0.25">
      <c r="A34" s="717" t="s">
        <v>970</v>
      </c>
      <c r="B34" s="718"/>
      <c r="C34" s="718"/>
      <c r="D34" s="718"/>
      <c r="E34" s="719"/>
      <c r="F34" s="491">
        <v>10000</v>
      </c>
      <c r="G34" s="486"/>
      <c r="H34" s="486"/>
      <c r="I34" s="486"/>
      <c r="J34" s="486"/>
      <c r="K34" s="486"/>
      <c r="L34" s="486"/>
      <c r="M34" s="486"/>
      <c r="N34" s="486"/>
      <c r="O34" s="486"/>
      <c r="P34" s="486"/>
      <c r="Q34" s="486"/>
      <c r="R34" s="486"/>
      <c r="S34" s="486"/>
      <c r="T34" s="486"/>
      <c r="U34" s="486"/>
      <c r="V34" s="486"/>
      <c r="W34" s="486"/>
    </row>
    <row r="35" spans="1:23" ht="15.75" x14ac:dyDescent="0.25">
      <c r="A35" s="717" t="s">
        <v>969</v>
      </c>
      <c r="B35" s="718"/>
      <c r="C35" s="718"/>
      <c r="D35" s="718"/>
      <c r="E35" s="719"/>
      <c r="F35" s="491">
        <v>20000</v>
      </c>
      <c r="G35" s="486"/>
      <c r="H35" s="486"/>
      <c r="I35" s="486"/>
      <c r="J35" s="486"/>
      <c r="K35" s="486"/>
      <c r="L35" s="486"/>
      <c r="M35" s="486"/>
      <c r="N35" s="486"/>
      <c r="O35" s="486"/>
      <c r="P35" s="486"/>
      <c r="Q35" s="486"/>
      <c r="R35" s="486"/>
      <c r="S35" s="486"/>
      <c r="T35" s="486"/>
      <c r="U35" s="486"/>
      <c r="V35" s="486"/>
      <c r="W35" s="486"/>
    </row>
    <row r="36" spans="1:23" ht="15.75" x14ac:dyDescent="0.25">
      <c r="A36" s="717" t="s">
        <v>952</v>
      </c>
      <c r="B36" s="718"/>
      <c r="C36" s="718"/>
      <c r="D36" s="718"/>
      <c r="E36" s="719"/>
      <c r="F36" s="491">
        <v>2500</v>
      </c>
      <c r="G36" s="486"/>
      <c r="H36" s="486"/>
      <c r="I36" s="486"/>
      <c r="J36" s="486"/>
      <c r="K36" s="486"/>
      <c r="L36" s="486"/>
      <c r="M36" s="486"/>
      <c r="N36" s="486"/>
      <c r="O36" s="486"/>
      <c r="P36" s="486"/>
      <c r="Q36" s="486"/>
      <c r="R36" s="486"/>
      <c r="S36" s="486"/>
      <c r="T36" s="486"/>
      <c r="U36" s="486"/>
      <c r="V36" s="486"/>
      <c r="W36" s="486"/>
    </row>
    <row r="37" spans="1:23" ht="16.5" thickBot="1" x14ac:dyDescent="0.3">
      <c r="A37" s="722" t="s">
        <v>953</v>
      </c>
      <c r="B37" s="723"/>
      <c r="C37" s="723"/>
      <c r="D37" s="723"/>
      <c r="E37" s="723"/>
      <c r="F37" s="492">
        <v>264500</v>
      </c>
      <c r="G37" s="486"/>
      <c r="H37" s="486"/>
      <c r="I37" s="486"/>
      <c r="J37" s="486"/>
      <c r="K37" s="486"/>
      <c r="L37" s="486"/>
      <c r="M37" s="486"/>
      <c r="N37" s="486"/>
      <c r="O37" s="486"/>
      <c r="P37" s="486"/>
      <c r="Q37" s="486"/>
      <c r="R37" s="486"/>
      <c r="S37" s="486"/>
      <c r="T37" s="486"/>
      <c r="U37" s="486"/>
      <c r="V37" s="486"/>
      <c r="W37" s="486"/>
    </row>
    <row r="38" spans="1:23" ht="16.5" thickBot="1" x14ac:dyDescent="0.3">
      <c r="A38" s="724" t="s">
        <v>954</v>
      </c>
      <c r="B38" s="725"/>
      <c r="C38" s="725"/>
      <c r="D38" s="725"/>
      <c r="E38" s="725"/>
      <c r="F38" s="493">
        <f>SUM(F19:F37)</f>
        <v>1250000</v>
      </c>
      <c r="G38" s="486"/>
      <c r="H38" s="486"/>
      <c r="I38" s="486"/>
      <c r="J38" s="486"/>
      <c r="K38" s="486"/>
      <c r="L38" s="486"/>
      <c r="M38" s="486"/>
      <c r="N38" s="486"/>
      <c r="O38" s="486"/>
      <c r="P38" s="486"/>
      <c r="Q38" s="486"/>
      <c r="R38" s="486"/>
      <c r="S38" s="486"/>
      <c r="T38" s="486"/>
      <c r="U38" s="486"/>
      <c r="V38" s="486"/>
      <c r="W38" s="486"/>
    </row>
    <row r="39" spans="1:23" ht="15.75" x14ac:dyDescent="0.25">
      <c r="A39" s="487"/>
      <c r="B39" s="487"/>
      <c r="C39" s="487"/>
      <c r="D39" s="487"/>
      <c r="E39" s="487"/>
      <c r="F39" s="486"/>
      <c r="G39" s="486"/>
      <c r="H39" s="486"/>
      <c r="I39" s="486"/>
      <c r="J39" s="486"/>
      <c r="K39" s="486"/>
      <c r="L39" s="486"/>
      <c r="M39" s="486"/>
      <c r="N39" s="486"/>
      <c r="O39" s="486"/>
      <c r="P39" s="486"/>
      <c r="Q39" s="486"/>
      <c r="R39" s="486"/>
      <c r="S39" s="486"/>
      <c r="T39" s="486"/>
      <c r="U39" s="486"/>
      <c r="V39" s="486"/>
      <c r="W39" s="486"/>
    </row>
    <row r="40" spans="1:23" ht="16.5" customHeight="1" x14ac:dyDescent="0.25">
      <c r="A40" s="726" t="s">
        <v>955</v>
      </c>
      <c r="B40" s="726"/>
      <c r="C40" s="726"/>
      <c r="D40" s="726"/>
      <c r="E40" s="726"/>
      <c r="F40" s="726"/>
      <c r="G40" s="726"/>
      <c r="H40" s="486"/>
      <c r="I40" s="486"/>
      <c r="J40" s="486"/>
      <c r="K40" s="486"/>
      <c r="L40" s="486"/>
      <c r="M40" s="486"/>
      <c r="N40" s="486"/>
      <c r="O40" s="486"/>
      <c r="P40" s="486"/>
      <c r="Q40" s="486"/>
      <c r="R40" s="486"/>
      <c r="S40" s="486"/>
      <c r="T40" s="486"/>
      <c r="U40" s="486"/>
      <c r="V40" s="486"/>
      <c r="W40" s="486"/>
    </row>
    <row r="41" spans="1:23" ht="15.75" x14ac:dyDescent="0.25">
      <c r="A41" s="487"/>
      <c r="B41" s="487"/>
      <c r="C41" s="487"/>
      <c r="D41" s="487"/>
      <c r="E41" s="487"/>
      <c r="F41" s="486"/>
      <c r="G41" s="486"/>
      <c r="H41" s="486"/>
      <c r="I41" s="486"/>
      <c r="J41" s="486"/>
      <c r="K41" s="486"/>
      <c r="L41" s="486"/>
      <c r="M41" s="486"/>
      <c r="N41" s="486"/>
      <c r="O41" s="486"/>
      <c r="P41" s="486"/>
      <c r="Q41" s="486"/>
      <c r="R41" s="486"/>
      <c r="S41" s="486"/>
      <c r="T41" s="486"/>
      <c r="U41" s="486"/>
      <c r="V41" s="486"/>
      <c r="W41" s="486"/>
    </row>
    <row r="42" spans="1:23" ht="15.75" x14ac:dyDescent="0.25">
      <c r="A42" s="486" t="s">
        <v>966</v>
      </c>
      <c r="B42" s="486"/>
      <c r="C42" s="486"/>
      <c r="D42" s="486"/>
      <c r="E42" s="486"/>
      <c r="F42" s="486"/>
      <c r="G42" s="486"/>
      <c r="H42" s="486"/>
      <c r="I42" s="486"/>
      <c r="J42" s="486"/>
      <c r="K42" s="486"/>
      <c r="L42" s="486"/>
      <c r="M42" s="486"/>
      <c r="N42" s="486"/>
      <c r="O42" s="486"/>
      <c r="P42" s="486"/>
      <c r="Q42" s="486"/>
      <c r="R42" s="486"/>
      <c r="S42" s="486"/>
      <c r="T42" s="486"/>
      <c r="U42" s="486"/>
      <c r="V42" s="486"/>
      <c r="W42" s="486"/>
    </row>
    <row r="43" spans="1:23" ht="16.5" thickBot="1" x14ac:dyDescent="0.3">
      <c r="A43" s="486" t="s">
        <v>956</v>
      </c>
      <c r="B43" s="486"/>
      <c r="C43" s="486"/>
      <c r="D43" s="486"/>
      <c r="E43" s="486"/>
      <c r="F43" s="486"/>
      <c r="G43" s="486"/>
      <c r="H43" s="486"/>
      <c r="I43" s="486"/>
      <c r="J43" s="486"/>
      <c r="K43" s="486"/>
      <c r="L43" s="486"/>
      <c r="M43" s="486"/>
      <c r="N43" s="486"/>
      <c r="O43" s="486"/>
      <c r="P43" s="486"/>
      <c r="Q43" s="486"/>
      <c r="R43" s="486"/>
      <c r="S43" s="486"/>
      <c r="T43" s="486"/>
      <c r="U43" s="486"/>
      <c r="V43" s="486"/>
      <c r="W43" s="486"/>
    </row>
    <row r="44" spans="1:23" ht="15.75" x14ac:dyDescent="0.25">
      <c r="A44" s="709" t="s">
        <v>957</v>
      </c>
      <c r="B44" s="710"/>
      <c r="C44" s="710"/>
      <c r="D44" s="710"/>
      <c r="E44" s="710"/>
      <c r="F44" s="489">
        <v>130000</v>
      </c>
      <c r="G44" s="486"/>
      <c r="H44" s="486"/>
      <c r="I44" s="486"/>
      <c r="J44" s="486"/>
      <c r="K44" s="486"/>
      <c r="L44" s="486"/>
      <c r="M44" s="486"/>
      <c r="N44" s="486"/>
      <c r="O44" s="486"/>
      <c r="P44" s="486"/>
      <c r="Q44" s="486"/>
      <c r="R44" s="486"/>
      <c r="S44" s="486"/>
      <c r="T44" s="486"/>
      <c r="U44" s="486"/>
      <c r="V44" s="486"/>
      <c r="W44" s="486"/>
    </row>
    <row r="45" spans="1:23" ht="15.75" x14ac:dyDescent="0.25">
      <c r="A45" s="711" t="s">
        <v>958</v>
      </c>
      <c r="B45" s="712"/>
      <c r="C45" s="712"/>
      <c r="D45" s="712"/>
      <c r="E45" s="712"/>
      <c r="F45" s="490">
        <v>5000</v>
      </c>
      <c r="G45" s="486"/>
      <c r="H45" s="486"/>
      <c r="I45" s="486"/>
      <c r="J45" s="486"/>
      <c r="K45" s="486"/>
      <c r="L45" s="486"/>
      <c r="M45" s="486"/>
      <c r="N45" s="486"/>
      <c r="O45" s="486"/>
      <c r="P45" s="486"/>
      <c r="Q45" s="486"/>
      <c r="R45" s="486"/>
      <c r="S45" s="486"/>
      <c r="T45" s="486"/>
      <c r="U45" s="486"/>
      <c r="V45" s="486"/>
      <c r="W45" s="486"/>
    </row>
    <row r="46" spans="1:23" ht="16.5" thickBot="1" x14ac:dyDescent="0.3">
      <c r="A46" s="713" t="s">
        <v>959</v>
      </c>
      <c r="B46" s="714"/>
      <c r="C46" s="714"/>
      <c r="D46" s="714"/>
      <c r="E46" s="714"/>
      <c r="F46" s="494">
        <v>115000</v>
      </c>
      <c r="G46" s="486"/>
      <c r="H46" s="486"/>
      <c r="I46" s="486"/>
      <c r="J46" s="486"/>
      <c r="K46" s="486"/>
      <c r="L46" s="486"/>
      <c r="M46" s="486"/>
      <c r="N46" s="486"/>
      <c r="O46" s="486"/>
      <c r="P46" s="486"/>
      <c r="Q46" s="486"/>
      <c r="R46" s="486"/>
      <c r="S46" s="486"/>
      <c r="T46" s="486"/>
      <c r="U46" s="486"/>
      <c r="V46" s="486"/>
      <c r="W46" s="486"/>
    </row>
    <row r="47" spans="1:23" ht="16.5" thickBot="1" x14ac:dyDescent="0.3">
      <c r="A47" s="715" t="s">
        <v>274</v>
      </c>
      <c r="B47" s="716"/>
      <c r="C47" s="716"/>
      <c r="D47" s="716"/>
      <c r="E47" s="716"/>
      <c r="F47" s="495">
        <f>SUM(F44:F46)</f>
        <v>250000</v>
      </c>
      <c r="G47" s="486"/>
      <c r="H47" s="486"/>
      <c r="I47" s="486"/>
      <c r="J47" s="486"/>
      <c r="K47" s="486"/>
      <c r="L47" s="486"/>
      <c r="M47" s="486"/>
      <c r="N47" s="486"/>
      <c r="O47" s="486"/>
      <c r="P47" s="486"/>
      <c r="Q47" s="486"/>
      <c r="R47" s="486"/>
      <c r="S47" s="486"/>
      <c r="T47" s="486"/>
      <c r="U47" s="486"/>
      <c r="V47" s="486"/>
      <c r="W47" s="486"/>
    </row>
    <row r="48" spans="1:23" ht="15.75" x14ac:dyDescent="0.25">
      <c r="A48" s="486"/>
      <c r="B48" s="486"/>
      <c r="C48" s="486"/>
      <c r="D48" s="486"/>
      <c r="E48" s="486"/>
      <c r="F48" s="486"/>
      <c r="G48" s="486"/>
      <c r="H48" s="486"/>
      <c r="I48" s="486"/>
      <c r="J48" s="486"/>
      <c r="K48" s="486"/>
      <c r="L48" s="486"/>
      <c r="M48" s="486"/>
      <c r="N48" s="486"/>
      <c r="O48" s="486"/>
      <c r="P48" s="486"/>
      <c r="Q48" s="486"/>
      <c r="R48" s="486"/>
      <c r="S48" s="486"/>
      <c r="T48" s="486"/>
      <c r="U48" s="486"/>
      <c r="V48" s="486"/>
      <c r="W48" s="486"/>
    </row>
    <row r="49" spans="1:23" ht="15.75" x14ac:dyDescent="0.25">
      <c r="A49" s="486"/>
      <c r="B49" s="486"/>
      <c r="C49" s="486"/>
      <c r="D49" s="486"/>
      <c r="E49" s="486"/>
      <c r="F49" s="486"/>
      <c r="G49" s="486"/>
      <c r="H49" s="486"/>
      <c r="I49" s="486"/>
      <c r="J49" s="486"/>
      <c r="K49" s="486"/>
      <c r="L49" s="486"/>
      <c r="M49" s="486"/>
      <c r="N49" s="486"/>
      <c r="O49" s="486"/>
      <c r="P49" s="486"/>
      <c r="Q49" s="486"/>
      <c r="R49" s="486"/>
      <c r="S49" s="486"/>
      <c r="T49" s="486"/>
      <c r="U49" s="486"/>
      <c r="V49" s="486"/>
      <c r="W49" s="486"/>
    </row>
    <row r="51" spans="1:23" x14ac:dyDescent="0.25">
      <c r="A51" t="s">
        <v>971</v>
      </c>
    </row>
    <row r="55" spans="1:23" x14ac:dyDescent="0.25">
      <c r="A55" t="s">
        <v>960</v>
      </c>
    </row>
    <row r="56" spans="1:23" x14ac:dyDescent="0.25">
      <c r="A56" t="s">
        <v>961</v>
      </c>
    </row>
    <row r="57" spans="1:23" x14ac:dyDescent="0.25">
      <c r="A57" t="s">
        <v>962</v>
      </c>
    </row>
    <row r="63" spans="1:23" x14ac:dyDescent="0.25">
      <c r="A63" t="s">
        <v>960</v>
      </c>
    </row>
    <row r="64" spans="1:23" x14ac:dyDescent="0.25">
      <c r="A64" t="s">
        <v>963</v>
      </c>
    </row>
    <row r="65" spans="1:1" x14ac:dyDescent="0.25">
      <c r="A65" t="s">
        <v>964</v>
      </c>
    </row>
  </sheetData>
  <mergeCells count="27">
    <mergeCell ref="A8:G8"/>
    <mergeCell ref="A16:G16"/>
    <mergeCell ref="A19:E19"/>
    <mergeCell ref="A20:E20"/>
    <mergeCell ref="A21:E21"/>
    <mergeCell ref="A27:E27"/>
    <mergeCell ref="A28:E28"/>
    <mergeCell ref="A29:E29"/>
    <mergeCell ref="A31:E31"/>
    <mergeCell ref="A22:E22"/>
    <mergeCell ref="A23:E23"/>
    <mergeCell ref="A24:E24"/>
    <mergeCell ref="A25:E25"/>
    <mergeCell ref="A26:E26"/>
    <mergeCell ref="A44:E44"/>
    <mergeCell ref="A45:E45"/>
    <mergeCell ref="A46:E46"/>
    <mergeCell ref="A47:E47"/>
    <mergeCell ref="A30:E30"/>
    <mergeCell ref="A35:E35"/>
    <mergeCell ref="A34:E34"/>
    <mergeCell ref="A32:E32"/>
    <mergeCell ref="A33:E33"/>
    <mergeCell ref="A36:E36"/>
    <mergeCell ref="A37:E37"/>
    <mergeCell ref="A38:E38"/>
    <mergeCell ref="A40:G40"/>
  </mergeCells>
  <pageMargins left="0.7" right="0.7" top="0.78740157499999996" bottom="0.78740157499999996" header="0.3" footer="0.3"/>
  <pageSetup paperSize="9" fitToHeight="0"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S100"/>
  <sheetViews>
    <sheetView showGridLines="0" view="pageBreakPreview" topLeftCell="A92" zoomScale="120" zoomScaleNormal="100" zoomScaleSheetLayoutView="120" workbookViewId="0">
      <selection activeCell="N35" sqref="N35"/>
    </sheetView>
  </sheetViews>
  <sheetFormatPr defaultRowHeight="15" x14ac:dyDescent="0.25"/>
  <cols>
    <col min="1" max="1" width="2.28515625" customWidth="1"/>
    <col min="2" max="2" width="6.42578125" customWidth="1"/>
    <col min="10" max="10" width="15.140625" customWidth="1"/>
  </cols>
  <sheetData>
    <row r="1" spans="1:10" ht="15.75" x14ac:dyDescent="0.25">
      <c r="A1" s="4" t="s">
        <v>248</v>
      </c>
      <c r="B1" s="5"/>
    </row>
    <row r="2" spans="1:10" ht="17.25" customHeight="1" x14ac:dyDescent="0.25">
      <c r="B2" t="s">
        <v>249</v>
      </c>
      <c r="C2" s="737" t="s">
        <v>269</v>
      </c>
      <c r="D2" s="737"/>
      <c r="E2" s="737"/>
      <c r="F2" s="737"/>
      <c r="G2" s="737"/>
      <c r="H2" s="737"/>
      <c r="I2" s="737"/>
      <c r="J2" s="737"/>
    </row>
    <row r="3" spans="1:10" s="85" customFormat="1" ht="49.5" customHeight="1" x14ac:dyDescent="0.25">
      <c r="B3" s="86" t="s">
        <v>250</v>
      </c>
      <c r="C3" s="742" t="s">
        <v>670</v>
      </c>
      <c r="D3" s="742"/>
      <c r="E3" s="742"/>
      <c r="F3" s="742"/>
      <c r="G3" s="742"/>
      <c r="H3" s="742"/>
      <c r="I3" s="742"/>
      <c r="J3" s="742"/>
    </row>
    <row r="4" spans="1:10" s="85" customFormat="1" ht="30.75" customHeight="1" x14ac:dyDescent="0.25">
      <c r="B4" s="86"/>
      <c r="C4" s="87"/>
      <c r="D4" s="87"/>
      <c r="E4" s="87"/>
      <c r="F4" s="87"/>
      <c r="G4" s="87"/>
      <c r="H4" s="87"/>
      <c r="I4" s="87"/>
      <c r="J4" s="87"/>
    </row>
    <row r="5" spans="1:10" s="85" customFormat="1" ht="46.5" customHeight="1" x14ac:dyDescent="0.25">
      <c r="B5" s="86"/>
      <c r="C5" s="87"/>
      <c r="D5" s="87"/>
      <c r="E5" s="87"/>
      <c r="F5" s="87"/>
      <c r="G5" s="87"/>
      <c r="H5" s="87"/>
      <c r="I5" s="87"/>
      <c r="J5" s="87"/>
    </row>
    <row r="6" spans="1:10" s="85" customFormat="1" ht="46.5" customHeight="1" x14ac:dyDescent="0.25">
      <c r="B6" s="86"/>
      <c r="C6" s="87"/>
      <c r="D6" s="87"/>
      <c r="E6" s="87"/>
      <c r="F6" s="87"/>
      <c r="G6" s="87"/>
      <c r="H6" s="87"/>
      <c r="I6" s="87"/>
      <c r="J6" s="87"/>
    </row>
    <row r="7" spans="1:10" s="85" customFormat="1" ht="46.5" customHeight="1" x14ac:dyDescent="0.25">
      <c r="B7" s="86"/>
      <c r="C7" s="87"/>
      <c r="D7" s="87"/>
      <c r="E7" s="87"/>
      <c r="F7" s="87"/>
      <c r="G7" s="87"/>
      <c r="H7" s="87"/>
      <c r="I7" s="87"/>
      <c r="J7" s="87"/>
    </row>
    <row r="8" spans="1:10" s="85" customFormat="1" ht="46.5" customHeight="1" x14ac:dyDescent="0.25">
      <c r="B8" s="86"/>
      <c r="C8" s="87"/>
      <c r="D8" s="87"/>
      <c r="E8" s="87"/>
      <c r="F8" s="87"/>
      <c r="G8" s="87"/>
      <c r="H8" s="87"/>
      <c r="I8" s="87"/>
      <c r="J8" s="87"/>
    </row>
    <row r="9" spans="1:10" s="85" customFormat="1" ht="17.25" customHeight="1" x14ac:dyDescent="0.25">
      <c r="B9" s="86"/>
      <c r="C9" s="87"/>
      <c r="D9" s="87"/>
      <c r="E9" s="87"/>
      <c r="F9" s="87"/>
      <c r="G9" s="87"/>
      <c r="H9" s="87"/>
      <c r="I9" s="87"/>
      <c r="J9" s="87"/>
    </row>
    <row r="10" spans="1:10" ht="18" customHeight="1" x14ac:dyDescent="0.25">
      <c r="B10" s="735" t="s">
        <v>876</v>
      </c>
      <c r="C10" s="735"/>
      <c r="D10" s="735"/>
      <c r="E10" s="735"/>
      <c r="F10" s="735"/>
      <c r="G10" s="735"/>
      <c r="H10" s="735"/>
      <c r="I10" s="735"/>
      <c r="J10" s="735"/>
    </row>
    <row r="11" spans="1:10" ht="11.25" customHeight="1" x14ac:dyDescent="0.25">
      <c r="B11" s="735"/>
      <c r="C11" s="735"/>
      <c r="D11" s="735"/>
      <c r="E11" s="735"/>
      <c r="F11" s="735"/>
      <c r="G11" s="735"/>
      <c r="H11" s="735"/>
      <c r="I11" s="735"/>
      <c r="J11" s="735"/>
    </row>
    <row r="12" spans="1:10" ht="12.75" customHeight="1" x14ac:dyDescent="0.25">
      <c r="B12" s="735"/>
      <c r="C12" s="735"/>
      <c r="D12" s="735"/>
      <c r="E12" s="735"/>
      <c r="F12" s="735"/>
      <c r="G12" s="735"/>
      <c r="H12" s="735"/>
      <c r="I12" s="735"/>
      <c r="J12" s="735"/>
    </row>
    <row r="13" spans="1:10" s="85" customFormat="1" ht="17.25" customHeight="1" x14ac:dyDescent="0.25">
      <c r="B13" s="86"/>
      <c r="C13" s="463"/>
      <c r="D13" s="463"/>
      <c r="E13" s="463"/>
      <c r="F13" s="463"/>
      <c r="G13" s="463"/>
      <c r="H13" s="463"/>
      <c r="I13" s="463"/>
      <c r="J13" s="463"/>
    </row>
    <row r="14" spans="1:10" s="85" customFormat="1" ht="17.25" customHeight="1" x14ac:dyDescent="0.25">
      <c r="B14" s="86"/>
      <c r="C14" s="463"/>
      <c r="D14" s="463"/>
      <c r="E14" s="463"/>
      <c r="F14" s="463"/>
      <c r="G14" s="463"/>
      <c r="H14" s="463"/>
      <c r="I14" s="463"/>
      <c r="J14" s="463"/>
    </row>
    <row r="15" spans="1:10" s="85" customFormat="1" ht="17.25" customHeight="1" x14ac:dyDescent="0.25">
      <c r="B15" s="86"/>
      <c r="C15" s="463"/>
      <c r="D15" s="463"/>
      <c r="E15" s="463"/>
      <c r="F15" s="463"/>
      <c r="G15" s="463"/>
      <c r="H15" s="463"/>
      <c r="I15" s="463"/>
      <c r="J15" s="463"/>
    </row>
    <row r="16" spans="1:10" s="85" customFormat="1" ht="17.25" customHeight="1" x14ac:dyDescent="0.25">
      <c r="B16" s="86"/>
      <c r="C16" s="463"/>
      <c r="D16" s="463"/>
      <c r="E16" s="463"/>
      <c r="F16" s="463"/>
      <c r="G16" s="463"/>
      <c r="H16" s="463"/>
      <c r="I16" s="463"/>
      <c r="J16" s="463"/>
    </row>
    <row r="17" spans="2:19" s="85" customFormat="1" ht="17.25" customHeight="1" x14ac:dyDescent="0.25">
      <c r="B17" s="86"/>
      <c r="C17" s="463"/>
      <c r="D17" s="463"/>
      <c r="E17" s="463"/>
      <c r="F17" s="463"/>
      <c r="G17" s="463"/>
      <c r="H17" s="463"/>
      <c r="I17" s="463"/>
      <c r="J17" s="463"/>
    </row>
    <row r="18" spans="2:19" s="85" customFormat="1" ht="17.25" customHeight="1" x14ac:dyDescent="0.25">
      <c r="B18" s="86"/>
      <c r="C18" s="463"/>
      <c r="D18" s="463"/>
      <c r="E18" s="463"/>
      <c r="F18" s="463"/>
      <c r="G18" s="463"/>
      <c r="H18" s="463"/>
      <c r="I18" s="463"/>
      <c r="J18" s="463"/>
    </row>
    <row r="19" spans="2:19" s="85" customFormat="1" ht="17.25" customHeight="1" x14ac:dyDescent="0.25">
      <c r="B19" s="86"/>
      <c r="C19" s="463"/>
      <c r="D19" s="463"/>
      <c r="E19" s="463"/>
      <c r="F19" s="463"/>
      <c r="G19" s="463"/>
      <c r="H19" s="463"/>
      <c r="I19" s="463"/>
      <c r="J19" s="463"/>
    </row>
    <row r="20" spans="2:19" s="85" customFormat="1" ht="17.25" customHeight="1" x14ac:dyDescent="0.25">
      <c r="B20" s="86"/>
      <c r="C20" s="463"/>
      <c r="D20" s="463"/>
      <c r="E20" s="463"/>
      <c r="F20" s="463"/>
      <c r="G20" s="463"/>
      <c r="H20" s="463"/>
      <c r="I20" s="463"/>
      <c r="J20" s="463"/>
    </row>
    <row r="21" spans="2:19" s="85" customFormat="1" ht="17.25" customHeight="1" x14ac:dyDescent="0.25">
      <c r="B21" s="86"/>
      <c r="C21" s="463"/>
      <c r="D21" s="463"/>
      <c r="E21" s="463"/>
      <c r="F21" s="463"/>
      <c r="G21" s="463"/>
      <c r="H21" s="463"/>
      <c r="I21" s="463"/>
      <c r="J21" s="463"/>
    </row>
    <row r="22" spans="2:19" s="85" customFormat="1" ht="17.25" customHeight="1" x14ac:dyDescent="0.25">
      <c r="B22" s="86"/>
      <c r="C22" s="463"/>
      <c r="D22" s="463"/>
      <c r="E22" s="463"/>
      <c r="F22" s="463"/>
      <c r="G22" s="463"/>
      <c r="H22" s="463"/>
      <c r="I22" s="463"/>
      <c r="J22" s="463"/>
    </row>
    <row r="23" spans="2:19" s="85" customFormat="1" ht="17.25" customHeight="1" x14ac:dyDescent="0.25">
      <c r="B23" s="86"/>
      <c r="C23" s="463"/>
      <c r="D23" s="463"/>
      <c r="E23" s="463"/>
      <c r="F23" s="463"/>
      <c r="G23" s="463"/>
      <c r="H23" s="463"/>
      <c r="I23" s="463"/>
      <c r="J23" s="463"/>
    </row>
    <row r="24" spans="2:19" s="85" customFormat="1" ht="17.25" customHeight="1" x14ac:dyDescent="0.25">
      <c r="B24" s="86"/>
      <c r="C24" s="463"/>
      <c r="D24" s="463"/>
      <c r="E24" s="463"/>
      <c r="F24" s="463"/>
      <c r="G24" s="463"/>
      <c r="H24" s="463"/>
      <c r="I24" s="463"/>
      <c r="J24" s="463"/>
    </row>
    <row r="25" spans="2:19" s="85" customFormat="1" ht="17.25" customHeight="1" x14ac:dyDescent="0.25">
      <c r="B25" s="86"/>
      <c r="C25" s="463"/>
      <c r="D25" s="463"/>
      <c r="E25" s="463"/>
      <c r="F25" s="463"/>
      <c r="G25" s="463"/>
      <c r="H25" s="463"/>
      <c r="I25" s="463"/>
      <c r="J25" s="463"/>
    </row>
    <row r="26" spans="2:19" s="85" customFormat="1" ht="17.25" customHeight="1" x14ac:dyDescent="0.25">
      <c r="B26" s="86"/>
      <c r="C26" s="463"/>
      <c r="D26" s="463"/>
      <c r="E26" s="463"/>
      <c r="F26" s="463"/>
      <c r="G26" s="463"/>
      <c r="H26" s="463"/>
      <c r="I26" s="463"/>
      <c r="J26" s="463"/>
    </row>
    <row r="27" spans="2:19" ht="42" customHeight="1" x14ac:dyDescent="0.25">
      <c r="B27" s="6" t="s">
        <v>251</v>
      </c>
      <c r="C27" s="740" t="s">
        <v>405</v>
      </c>
      <c r="D27" s="741"/>
      <c r="E27" s="741"/>
      <c r="F27" s="741"/>
      <c r="G27" s="741"/>
      <c r="H27" s="741"/>
      <c r="I27" s="741"/>
      <c r="J27" s="741"/>
    </row>
    <row r="28" spans="2:19" ht="72" customHeight="1" x14ac:dyDescent="0.25">
      <c r="B28" s="6" t="s">
        <v>252</v>
      </c>
      <c r="C28" s="743" t="s">
        <v>406</v>
      </c>
      <c r="D28" s="744"/>
      <c r="E28" s="744"/>
      <c r="F28" s="744"/>
      <c r="G28" s="744"/>
      <c r="H28" s="744"/>
      <c r="I28" s="744"/>
      <c r="J28" s="744"/>
    </row>
    <row r="29" spans="2:19" ht="76.5" customHeight="1" x14ac:dyDescent="0.25">
      <c r="B29" s="6"/>
      <c r="C29" s="743" t="s">
        <v>401</v>
      </c>
      <c r="D29" s="744"/>
      <c r="E29" s="744"/>
      <c r="F29" s="744"/>
      <c r="G29" s="744"/>
      <c r="H29" s="744"/>
      <c r="I29" s="744"/>
      <c r="J29" s="744"/>
    </row>
    <row r="30" spans="2:19" ht="67.150000000000006" customHeight="1" x14ac:dyDescent="0.25">
      <c r="B30" s="6"/>
      <c r="C30" s="733" t="s">
        <v>400</v>
      </c>
      <c r="D30" s="734"/>
      <c r="E30" s="734"/>
      <c r="F30" s="734"/>
      <c r="G30" s="734"/>
      <c r="H30" s="734"/>
      <c r="I30" s="734"/>
      <c r="J30" s="734"/>
    </row>
    <row r="31" spans="2:19" ht="69" customHeight="1" x14ac:dyDescent="0.25">
      <c r="B31" s="6"/>
      <c r="C31" s="729" t="s">
        <v>412</v>
      </c>
      <c r="D31" s="745"/>
      <c r="E31" s="745"/>
      <c r="F31" s="745"/>
      <c r="G31" s="745"/>
      <c r="H31" s="745"/>
      <c r="I31" s="745"/>
      <c r="J31" s="745"/>
      <c r="P31" s="6"/>
      <c r="Q31" s="43"/>
      <c r="R31" s="44"/>
      <c r="S31" s="44"/>
    </row>
    <row r="32" spans="2:19" ht="69" hidden="1" customHeight="1" x14ac:dyDescent="0.25">
      <c r="B32" s="6"/>
      <c r="C32" s="47"/>
      <c r="D32" s="48"/>
      <c r="E32" s="48"/>
      <c r="F32" s="48"/>
      <c r="G32" s="48"/>
      <c r="H32" s="48"/>
      <c r="I32" s="48"/>
      <c r="J32" s="48"/>
      <c r="P32" s="6"/>
      <c r="Q32" s="43"/>
      <c r="R32" s="44"/>
      <c r="S32" s="44"/>
    </row>
    <row r="33" spans="2:19" ht="41.25" customHeight="1" x14ac:dyDescent="0.25">
      <c r="B33" s="6"/>
      <c r="C33" s="729" t="s">
        <v>413</v>
      </c>
      <c r="D33" s="732"/>
      <c r="E33" s="732"/>
      <c r="F33" s="732"/>
      <c r="G33" s="732"/>
      <c r="H33" s="732"/>
      <c r="I33" s="732"/>
      <c r="J33" s="732"/>
      <c r="P33" s="6"/>
      <c r="Q33" s="43"/>
      <c r="R33" s="44"/>
      <c r="S33" s="44"/>
    </row>
    <row r="34" spans="2:19" ht="5.25" customHeight="1" x14ac:dyDescent="0.25">
      <c r="B34" s="6"/>
      <c r="C34" s="746"/>
      <c r="D34" s="730"/>
      <c r="E34" s="730"/>
      <c r="F34" s="730"/>
      <c r="G34" s="730"/>
      <c r="H34" s="730"/>
      <c r="I34" s="730"/>
      <c r="J34" s="730"/>
      <c r="P34" s="6"/>
      <c r="Q34" s="43"/>
      <c r="R34" s="44"/>
      <c r="S34" s="44"/>
    </row>
    <row r="35" spans="2:19" ht="41.25" customHeight="1" x14ac:dyDescent="0.25">
      <c r="B35" s="6" t="s">
        <v>253</v>
      </c>
      <c r="C35" s="736" t="s">
        <v>673</v>
      </c>
      <c r="D35" s="732"/>
      <c r="E35" s="732"/>
      <c r="F35" s="732"/>
      <c r="G35" s="732"/>
      <c r="H35" s="732"/>
      <c r="I35" s="732"/>
      <c r="J35" s="732"/>
    </row>
    <row r="36" spans="2:19" ht="24.75" customHeight="1" x14ac:dyDescent="0.25">
      <c r="B36" s="6" t="s">
        <v>254</v>
      </c>
      <c r="C36" s="736" t="s">
        <v>903</v>
      </c>
      <c r="D36" s="730"/>
      <c r="E36" s="730"/>
      <c r="F36" s="730"/>
      <c r="G36" s="730"/>
      <c r="H36" s="730"/>
      <c r="I36" s="730"/>
      <c r="J36" s="730"/>
    </row>
    <row r="37" spans="2:19" ht="28.15" customHeight="1" x14ac:dyDescent="0.25">
      <c r="B37" s="6" t="s">
        <v>255</v>
      </c>
      <c r="C37" s="738" t="s">
        <v>397</v>
      </c>
      <c r="D37" s="739"/>
      <c r="E37" s="739"/>
      <c r="F37" s="739"/>
      <c r="G37" s="739"/>
      <c r="H37" s="739"/>
      <c r="I37" s="739"/>
      <c r="J37" s="739"/>
    </row>
    <row r="38" spans="2:19" s="85" customFormat="1" ht="16.5" customHeight="1" x14ac:dyDescent="0.25">
      <c r="B38" s="86" t="s">
        <v>398</v>
      </c>
      <c r="C38" s="733" t="s">
        <v>674</v>
      </c>
      <c r="D38" s="734"/>
      <c r="E38" s="734"/>
      <c r="F38" s="734"/>
      <c r="G38" s="734"/>
      <c r="H38" s="734"/>
      <c r="I38" s="734"/>
      <c r="J38" s="734"/>
    </row>
    <row r="39" spans="2:19" ht="15" customHeight="1" x14ac:dyDescent="0.25">
      <c r="C39" s="731" t="s">
        <v>860</v>
      </c>
      <c r="D39" s="731"/>
      <c r="E39" s="731"/>
      <c r="F39" s="731"/>
      <c r="G39" s="731"/>
      <c r="H39" s="731"/>
      <c r="I39" s="731"/>
      <c r="J39" s="731"/>
    </row>
    <row r="40" spans="2:19" x14ac:dyDescent="0.25">
      <c r="C40" s="732"/>
      <c r="D40" s="732"/>
      <c r="E40" s="732"/>
      <c r="F40" s="732"/>
      <c r="G40" s="732"/>
      <c r="H40" s="732"/>
      <c r="I40" s="732"/>
      <c r="J40" s="732"/>
    </row>
    <row r="41" spans="2:19" ht="25.5" customHeight="1" x14ac:dyDescent="0.25">
      <c r="C41" s="732"/>
      <c r="D41" s="732"/>
      <c r="E41" s="732"/>
      <c r="F41" s="732"/>
      <c r="G41" s="732"/>
      <c r="H41" s="732"/>
      <c r="I41" s="732"/>
      <c r="J41" s="732"/>
    </row>
    <row r="42" spans="2:19" ht="46.5" customHeight="1" x14ac:dyDescent="0.25">
      <c r="B42" s="46" t="s">
        <v>671</v>
      </c>
      <c r="C42" s="729" t="s">
        <v>675</v>
      </c>
      <c r="D42" s="729"/>
      <c r="E42" s="729"/>
      <c r="F42" s="729"/>
      <c r="G42" s="729"/>
      <c r="H42" s="729"/>
      <c r="I42" s="729"/>
      <c r="J42" s="729"/>
    </row>
    <row r="43" spans="2:19" ht="41.25" customHeight="1" x14ac:dyDescent="0.25">
      <c r="B43" s="46" t="s">
        <v>882</v>
      </c>
      <c r="C43" s="729" t="s">
        <v>848</v>
      </c>
      <c r="D43" s="730"/>
      <c r="E43" s="730"/>
      <c r="F43" s="730"/>
      <c r="G43" s="730"/>
      <c r="H43" s="730"/>
      <c r="I43" s="730"/>
      <c r="J43" s="730"/>
    </row>
    <row r="44" spans="2:19" ht="19.5" customHeight="1" x14ac:dyDescent="0.25">
      <c r="B44" s="46"/>
      <c r="C44" s="748" t="s">
        <v>861</v>
      </c>
      <c r="D44" s="748"/>
      <c r="E44" s="748"/>
      <c r="F44" s="748"/>
      <c r="G44" s="748"/>
      <c r="H44" s="748"/>
      <c r="I44" s="748"/>
      <c r="J44" s="331"/>
    </row>
    <row r="45" spans="2:19" ht="19.5" customHeight="1" x14ac:dyDescent="0.25">
      <c r="B45" s="46"/>
      <c r="C45" s="729" t="s">
        <v>849</v>
      </c>
      <c r="D45" s="730"/>
      <c r="E45" s="730"/>
      <c r="F45" s="730"/>
      <c r="G45" s="730"/>
      <c r="H45" s="730"/>
      <c r="I45" s="730"/>
      <c r="J45" s="730"/>
    </row>
    <row r="46" spans="2:19" ht="31.5" customHeight="1" x14ac:dyDescent="0.25">
      <c r="B46" s="46"/>
      <c r="C46" s="730"/>
      <c r="D46" s="730"/>
      <c r="E46" s="730"/>
      <c r="F46" s="730"/>
      <c r="G46" s="730"/>
      <c r="H46" s="730"/>
      <c r="I46" s="730"/>
      <c r="J46" s="730"/>
    </row>
    <row r="47" spans="2:19" ht="19.5" customHeight="1" x14ac:dyDescent="0.25">
      <c r="B47" s="46"/>
      <c r="C47" s="729" t="s">
        <v>862</v>
      </c>
      <c r="D47" s="730"/>
      <c r="E47" s="730"/>
      <c r="F47" s="730"/>
      <c r="G47" s="730"/>
      <c r="H47" s="730"/>
      <c r="I47" s="730"/>
      <c r="J47" s="730"/>
    </row>
    <row r="48" spans="2:19" ht="19.5" customHeight="1" x14ac:dyDescent="0.25">
      <c r="B48" s="46"/>
      <c r="C48" s="730"/>
      <c r="D48" s="730"/>
      <c r="E48" s="730"/>
      <c r="F48" s="730"/>
      <c r="G48" s="730"/>
      <c r="H48" s="730"/>
      <c r="I48" s="730"/>
      <c r="J48" s="730"/>
    </row>
    <row r="49" spans="1:10" ht="51" customHeight="1" x14ac:dyDescent="0.25">
      <c r="B49" s="46"/>
      <c r="C49" s="729" t="s">
        <v>863</v>
      </c>
      <c r="D49" s="730"/>
      <c r="E49" s="730"/>
      <c r="F49" s="730"/>
      <c r="G49" s="730"/>
      <c r="H49" s="730"/>
      <c r="I49" s="730"/>
      <c r="J49" s="730"/>
    </row>
    <row r="50" spans="1:10" ht="27.75" customHeight="1" x14ac:dyDescent="0.25">
      <c r="B50" s="46" t="s">
        <v>902</v>
      </c>
      <c r="C50" s="729" t="s">
        <v>883</v>
      </c>
      <c r="D50" s="730"/>
      <c r="E50" s="730"/>
      <c r="F50" s="730"/>
      <c r="G50" s="730"/>
      <c r="H50" s="730"/>
      <c r="I50" s="730"/>
      <c r="J50" s="730"/>
    </row>
    <row r="51" spans="1:10" ht="37.5" customHeight="1" x14ac:dyDescent="0.25">
      <c r="B51" s="46"/>
      <c r="C51" s="730"/>
      <c r="D51" s="730"/>
      <c r="E51" s="730"/>
      <c r="F51" s="730"/>
      <c r="G51" s="730"/>
      <c r="H51" s="730"/>
      <c r="I51" s="730"/>
      <c r="J51" s="730"/>
    </row>
    <row r="52" spans="1:10" s="45" customFormat="1" ht="15.95" customHeight="1" x14ac:dyDescent="0.25">
      <c r="A52" s="45" t="s">
        <v>392</v>
      </c>
    </row>
    <row r="53" spans="1:10" ht="15.95" customHeight="1" x14ac:dyDescent="0.25">
      <c r="B53" t="s">
        <v>393</v>
      </c>
    </row>
    <row r="54" spans="1:10" ht="6" customHeight="1" x14ac:dyDescent="0.25">
      <c r="C54" s="747" t="s">
        <v>414</v>
      </c>
      <c r="D54" s="747"/>
      <c r="E54" s="747"/>
      <c r="F54" s="747"/>
      <c r="G54" s="747"/>
      <c r="H54" s="747"/>
      <c r="I54" s="747"/>
      <c r="J54" s="747"/>
    </row>
    <row r="55" spans="1:10" ht="47.25" customHeight="1" x14ac:dyDescent="0.25">
      <c r="C55" s="747"/>
      <c r="D55" s="747"/>
      <c r="E55" s="747"/>
      <c r="F55" s="747"/>
      <c r="G55" s="747"/>
      <c r="H55" s="747"/>
      <c r="I55" s="747"/>
      <c r="J55" s="747"/>
    </row>
    <row r="56" spans="1:10" ht="15.95" hidden="1" customHeight="1" x14ac:dyDescent="0.25">
      <c r="C56" s="37"/>
      <c r="D56" s="37"/>
      <c r="E56" s="37"/>
      <c r="F56" s="37"/>
      <c r="G56" s="37"/>
      <c r="H56" s="37"/>
      <c r="I56" s="37"/>
      <c r="J56" s="37"/>
    </row>
    <row r="57" spans="1:10" ht="15.95" hidden="1" customHeight="1" x14ac:dyDescent="0.25">
      <c r="C57" s="37"/>
      <c r="D57" s="37"/>
      <c r="E57" s="37"/>
      <c r="F57" s="37"/>
      <c r="G57" s="37"/>
      <c r="H57" s="37"/>
      <c r="I57" s="37"/>
      <c r="J57" s="37"/>
    </row>
    <row r="58" spans="1:10" ht="15.95" hidden="1" customHeight="1" x14ac:dyDescent="0.25">
      <c r="C58" s="37"/>
      <c r="D58" s="37"/>
      <c r="E58" s="37"/>
      <c r="F58" s="37"/>
      <c r="G58" s="37"/>
      <c r="H58" s="37"/>
      <c r="I58" s="37"/>
      <c r="J58" s="37"/>
    </row>
    <row r="59" spans="1:10" ht="15.95" hidden="1" customHeight="1" x14ac:dyDescent="0.25">
      <c r="C59" s="37"/>
      <c r="D59" s="37"/>
      <c r="E59" s="37"/>
      <c r="F59" s="37"/>
      <c r="G59" s="37"/>
      <c r="H59" s="37"/>
      <c r="I59" s="37"/>
      <c r="J59" s="37"/>
    </row>
    <row r="60" spans="1:10" ht="15.95" hidden="1" customHeight="1" x14ac:dyDescent="0.25">
      <c r="C60" s="37"/>
      <c r="D60" s="37"/>
      <c r="E60" s="37"/>
      <c r="F60" s="37"/>
      <c r="G60" s="37"/>
      <c r="H60" s="37"/>
      <c r="I60" s="37"/>
      <c r="J60" s="37"/>
    </row>
    <row r="61" spans="1:10" ht="15.95" hidden="1" customHeight="1" x14ac:dyDescent="0.25">
      <c r="C61" s="37"/>
      <c r="D61" s="37"/>
      <c r="E61" s="37"/>
      <c r="F61" s="37"/>
      <c r="G61" s="37"/>
      <c r="H61" s="37"/>
      <c r="I61" s="37"/>
      <c r="J61" s="37"/>
    </row>
    <row r="62" spans="1:10" ht="14.25" customHeight="1" x14ac:dyDescent="0.25">
      <c r="A62" t="s">
        <v>391</v>
      </c>
      <c r="C62" s="31"/>
      <c r="D62" s="31"/>
      <c r="E62" s="31"/>
      <c r="F62" s="31"/>
      <c r="G62" s="31"/>
      <c r="H62" s="31"/>
      <c r="I62" s="31"/>
      <c r="J62" s="31"/>
    </row>
    <row r="63" spans="1:10" ht="18" customHeight="1" x14ac:dyDescent="0.25">
      <c r="A63" t="s">
        <v>399</v>
      </c>
      <c r="C63" s="37"/>
      <c r="D63" s="37"/>
      <c r="E63" s="37"/>
      <c r="F63" s="37"/>
      <c r="G63" s="37"/>
      <c r="H63" s="37"/>
      <c r="I63" s="37"/>
      <c r="J63" s="37"/>
    </row>
    <row r="64" spans="1:10" ht="18" customHeight="1" x14ac:dyDescent="0.25">
      <c r="C64" s="37"/>
      <c r="D64" s="37"/>
      <c r="E64" s="37"/>
      <c r="F64" s="37"/>
      <c r="G64" s="37"/>
      <c r="H64" s="37"/>
      <c r="I64" s="37"/>
      <c r="J64" s="37"/>
    </row>
    <row r="65" spans="1:10" ht="18" customHeight="1" x14ac:dyDescent="0.25">
      <c r="C65" s="37"/>
      <c r="D65" s="37"/>
      <c r="E65" s="37"/>
      <c r="F65" s="37"/>
      <c r="G65" s="37"/>
      <c r="H65" s="37"/>
      <c r="I65" s="37"/>
      <c r="J65" s="37"/>
    </row>
    <row r="66" spans="1:10" ht="18" customHeight="1" x14ac:dyDescent="0.25">
      <c r="C66" s="37"/>
      <c r="D66" s="37"/>
      <c r="E66" s="37"/>
      <c r="F66" s="37"/>
      <c r="G66" s="37"/>
      <c r="H66" s="37"/>
      <c r="I66" s="37"/>
      <c r="J66" s="37"/>
    </row>
    <row r="67" spans="1:10" ht="18" customHeight="1" x14ac:dyDescent="0.25">
      <c r="C67" s="37"/>
      <c r="D67" s="37"/>
      <c r="E67" s="37"/>
      <c r="F67" s="37"/>
      <c r="G67" s="37"/>
      <c r="H67" s="37"/>
      <c r="I67" s="37"/>
      <c r="J67" s="37"/>
    </row>
    <row r="68" spans="1:10" ht="18" customHeight="1" x14ac:dyDescent="0.25">
      <c r="C68" s="37"/>
      <c r="D68" s="37"/>
      <c r="E68" s="37"/>
      <c r="F68" s="37"/>
      <c r="G68" s="37"/>
      <c r="H68" s="37"/>
      <c r="I68" s="37"/>
      <c r="J68" s="37"/>
    </row>
    <row r="69" spans="1:10" ht="18" customHeight="1" x14ac:dyDescent="0.25">
      <c r="C69" s="37"/>
      <c r="D69" s="37"/>
      <c r="E69" s="37"/>
      <c r="F69" s="37"/>
      <c r="G69" s="37"/>
      <c r="H69" s="37"/>
      <c r="I69" s="37"/>
      <c r="J69" s="37"/>
    </row>
    <row r="70" spans="1:10" ht="18" customHeight="1" x14ac:dyDescent="0.25">
      <c r="C70" s="37"/>
      <c r="D70" s="37"/>
      <c r="E70" s="37"/>
      <c r="F70" s="37"/>
      <c r="G70" s="37"/>
      <c r="H70" s="37"/>
      <c r="I70" s="37"/>
      <c r="J70" s="37"/>
    </row>
    <row r="71" spans="1:10" ht="18" customHeight="1" x14ac:dyDescent="0.25">
      <c r="C71" s="37"/>
      <c r="D71" s="37"/>
      <c r="E71" s="37"/>
      <c r="F71" s="37"/>
      <c r="G71" s="37"/>
      <c r="H71" s="37"/>
      <c r="I71" s="37"/>
      <c r="J71" s="37"/>
    </row>
    <row r="72" spans="1:10" ht="18" customHeight="1" x14ac:dyDescent="0.25">
      <c r="C72" s="37"/>
      <c r="D72" s="37"/>
      <c r="E72" s="37"/>
      <c r="F72" s="37"/>
      <c r="G72" s="37"/>
      <c r="H72" s="37"/>
      <c r="I72" s="37"/>
      <c r="J72" s="37"/>
    </row>
    <row r="73" spans="1:10" ht="18" customHeight="1" x14ac:dyDescent="0.25">
      <c r="C73" s="37"/>
      <c r="D73" s="37"/>
      <c r="E73" s="37"/>
      <c r="F73" s="37"/>
      <c r="G73" s="37"/>
      <c r="H73" s="37"/>
      <c r="I73" s="37"/>
      <c r="J73" s="37"/>
    </row>
    <row r="74" spans="1:10" ht="18" customHeight="1" x14ac:dyDescent="0.25">
      <c r="C74" s="37"/>
      <c r="D74" s="37"/>
      <c r="E74" s="37"/>
      <c r="F74" s="37"/>
      <c r="G74" s="37"/>
      <c r="H74" s="37"/>
      <c r="I74" s="37"/>
      <c r="J74" s="37"/>
    </row>
    <row r="75" spans="1:10" ht="18" customHeight="1" x14ac:dyDescent="0.25">
      <c r="C75" s="37"/>
      <c r="D75" s="37"/>
      <c r="E75" s="37"/>
      <c r="F75" s="37"/>
      <c r="G75" s="37"/>
      <c r="H75" s="37"/>
      <c r="I75" s="37"/>
      <c r="J75" s="37"/>
    </row>
    <row r="76" spans="1:10" ht="18" customHeight="1" x14ac:dyDescent="0.25">
      <c r="C76" s="37"/>
      <c r="D76" s="37"/>
      <c r="E76" s="37"/>
      <c r="F76" s="37"/>
      <c r="G76" s="37"/>
      <c r="H76" s="37"/>
      <c r="I76" s="37"/>
      <c r="J76" s="37"/>
    </row>
    <row r="77" spans="1:10" x14ac:dyDescent="0.25">
      <c r="A77" s="460" t="s">
        <v>394</v>
      </c>
      <c r="B77" s="459"/>
      <c r="C77" s="459"/>
      <c r="D77" s="459"/>
      <c r="E77" s="459"/>
      <c r="F77" s="459"/>
      <c r="G77" s="459"/>
      <c r="H77" s="459"/>
      <c r="I77" s="459"/>
      <c r="J77" s="459"/>
    </row>
    <row r="78" spans="1:10" ht="18" customHeight="1" x14ac:dyDescent="0.25">
      <c r="C78" s="37"/>
      <c r="D78" s="37"/>
      <c r="E78" s="37"/>
      <c r="F78" s="37"/>
      <c r="G78" s="37"/>
      <c r="H78" s="37"/>
      <c r="I78" s="37"/>
      <c r="J78" s="37"/>
    </row>
    <row r="79" spans="1:10" ht="18" customHeight="1" x14ac:dyDescent="0.25">
      <c r="C79" s="37"/>
      <c r="D79" s="37"/>
      <c r="E79" s="37"/>
      <c r="F79" s="37"/>
      <c r="G79" s="37"/>
      <c r="H79" s="37"/>
      <c r="I79" s="37"/>
      <c r="J79" s="37"/>
    </row>
    <row r="80" spans="1:10" ht="18" customHeight="1" x14ac:dyDescent="0.25">
      <c r="C80" s="37"/>
      <c r="D80" s="37"/>
      <c r="E80" s="37"/>
      <c r="F80" s="37"/>
      <c r="G80" s="37"/>
      <c r="H80" s="37"/>
      <c r="I80" s="37"/>
      <c r="J80" s="37"/>
    </row>
    <row r="81" spans="1:10" ht="18" customHeight="1" x14ac:dyDescent="0.25">
      <c r="C81" s="37"/>
      <c r="D81" s="37"/>
      <c r="E81" s="37"/>
      <c r="F81" s="37"/>
      <c r="G81" s="37"/>
      <c r="H81" s="37"/>
      <c r="I81" s="37"/>
      <c r="J81" s="37"/>
    </row>
    <row r="82" spans="1:10" ht="18" customHeight="1" x14ac:dyDescent="0.25">
      <c r="C82" s="37"/>
      <c r="D82" s="37"/>
      <c r="E82" s="37"/>
      <c r="F82" s="37"/>
      <c r="G82" s="37"/>
      <c r="H82" s="37"/>
      <c r="I82" s="37"/>
      <c r="J82" s="37"/>
    </row>
    <row r="83" spans="1:10" ht="18" customHeight="1" x14ac:dyDescent="0.25">
      <c r="C83" s="37"/>
      <c r="D83" s="37"/>
      <c r="E83" s="37"/>
      <c r="F83" s="37"/>
      <c r="G83" s="37"/>
      <c r="H83" s="37"/>
      <c r="I83" s="37"/>
      <c r="J83" s="37"/>
    </row>
    <row r="84" spans="1:10" ht="18" customHeight="1" x14ac:dyDescent="0.25">
      <c r="C84" s="37"/>
      <c r="D84" s="37"/>
      <c r="E84" s="37"/>
      <c r="F84" s="37"/>
      <c r="G84" s="37"/>
      <c r="H84" s="37"/>
      <c r="I84" s="37"/>
      <c r="J84" s="37"/>
    </row>
    <row r="85" spans="1:10" ht="18" customHeight="1" x14ac:dyDescent="0.25">
      <c r="C85" s="37"/>
      <c r="D85" s="37"/>
      <c r="E85" s="37"/>
      <c r="F85" s="37"/>
      <c r="G85" s="37"/>
      <c r="H85" s="37"/>
      <c r="I85" s="37"/>
      <c r="J85" s="37"/>
    </row>
    <row r="86" spans="1:10" ht="18" customHeight="1" x14ac:dyDescent="0.25">
      <c r="C86" s="37"/>
      <c r="D86" s="37"/>
      <c r="E86" s="37"/>
      <c r="F86" s="37"/>
      <c r="G86" s="37"/>
      <c r="H86" s="37"/>
      <c r="I86" s="37"/>
      <c r="J86" s="37"/>
    </row>
    <row r="87" spans="1:10" ht="18" customHeight="1" x14ac:dyDescent="0.25">
      <c r="C87" s="37"/>
      <c r="D87" s="37"/>
      <c r="E87" s="37"/>
      <c r="F87" s="37"/>
      <c r="G87" s="37"/>
      <c r="H87" s="37"/>
      <c r="I87" s="37"/>
      <c r="J87" s="37"/>
    </row>
    <row r="88" spans="1:10" ht="18" customHeight="1" x14ac:dyDescent="0.25">
      <c r="C88" s="37"/>
      <c r="D88" s="37"/>
      <c r="E88" s="37"/>
      <c r="F88" s="37"/>
      <c r="G88" s="37"/>
      <c r="H88" s="37"/>
      <c r="I88" s="37"/>
      <c r="J88" s="37"/>
    </row>
    <row r="89" spans="1:10" ht="18" customHeight="1" x14ac:dyDescent="0.25">
      <c r="A89" t="s">
        <v>395</v>
      </c>
      <c r="C89" s="37"/>
      <c r="D89" s="37"/>
      <c r="E89" s="37"/>
      <c r="F89" s="37"/>
      <c r="G89" s="37"/>
      <c r="H89" s="37"/>
      <c r="I89" s="37"/>
      <c r="J89" s="37"/>
    </row>
    <row r="90" spans="1:10" ht="18" customHeight="1" x14ac:dyDescent="0.25">
      <c r="C90" s="37"/>
      <c r="D90" s="37"/>
      <c r="E90" s="37"/>
      <c r="F90" s="37"/>
      <c r="G90" s="37"/>
      <c r="H90" s="37"/>
      <c r="I90" s="37"/>
      <c r="J90" s="37"/>
    </row>
    <row r="91" spans="1:10" ht="18" customHeight="1" x14ac:dyDescent="0.25">
      <c r="C91" s="37"/>
      <c r="D91" s="37"/>
      <c r="E91" s="37"/>
      <c r="F91" s="37"/>
      <c r="G91" s="37"/>
      <c r="H91" s="37"/>
      <c r="I91" s="37"/>
      <c r="J91" s="37"/>
    </row>
    <row r="92" spans="1:10" ht="18" customHeight="1" x14ac:dyDescent="0.25">
      <c r="C92" s="37"/>
      <c r="D92" s="37"/>
      <c r="E92" s="37"/>
      <c r="F92" s="37"/>
      <c r="G92" s="37"/>
      <c r="H92" s="37"/>
      <c r="I92" s="37"/>
      <c r="J92" s="37"/>
    </row>
    <row r="93" spans="1:10" ht="18" customHeight="1" x14ac:dyDescent="0.25">
      <c r="C93" s="37"/>
      <c r="D93" s="37"/>
      <c r="E93" s="37"/>
      <c r="F93" s="37"/>
      <c r="G93" s="37"/>
      <c r="H93" s="37"/>
      <c r="I93" s="37"/>
      <c r="J93" s="37"/>
    </row>
    <row r="94" spans="1:10" ht="18" customHeight="1" x14ac:dyDescent="0.25">
      <c r="C94" s="37"/>
      <c r="D94" s="37"/>
      <c r="E94" s="37"/>
      <c r="F94" s="37"/>
      <c r="G94" s="37"/>
      <c r="H94" s="37"/>
      <c r="I94" s="37"/>
      <c r="J94" s="37"/>
    </row>
    <row r="95" spans="1:10" ht="18" customHeight="1" x14ac:dyDescent="0.25">
      <c r="C95" s="37"/>
      <c r="D95" s="37"/>
      <c r="E95" s="37"/>
      <c r="F95" s="37"/>
      <c r="G95" s="37"/>
      <c r="H95" s="37"/>
      <c r="I95" s="37"/>
      <c r="J95" s="37"/>
    </row>
    <row r="96" spans="1:10" ht="18" customHeight="1" x14ac:dyDescent="0.25">
      <c r="C96" s="37"/>
      <c r="D96" s="37"/>
      <c r="E96" s="37"/>
      <c r="F96" s="37"/>
      <c r="G96" s="37"/>
      <c r="H96" s="37"/>
      <c r="I96" s="37"/>
      <c r="J96" s="37"/>
    </row>
    <row r="97" spans="3:10" ht="18" customHeight="1" x14ac:dyDescent="0.25">
      <c r="C97" s="37"/>
      <c r="D97" s="37"/>
      <c r="E97" s="37"/>
      <c r="F97" s="37"/>
      <c r="G97" s="37"/>
      <c r="H97" s="37"/>
      <c r="I97" s="37"/>
      <c r="J97" s="37"/>
    </row>
    <row r="98" spans="3:10" ht="18" customHeight="1" x14ac:dyDescent="0.25">
      <c r="C98" s="37"/>
      <c r="D98" s="37"/>
      <c r="E98" s="37"/>
      <c r="F98" s="37"/>
      <c r="G98" s="37"/>
      <c r="H98" s="37"/>
      <c r="I98" s="37"/>
      <c r="J98" s="37"/>
    </row>
    <row r="99" spans="3:10" ht="18" customHeight="1" x14ac:dyDescent="0.25">
      <c r="C99" s="37"/>
      <c r="D99" s="37"/>
      <c r="E99" s="37"/>
      <c r="F99" s="37"/>
      <c r="G99" s="37"/>
      <c r="H99" s="37"/>
      <c r="I99" s="37"/>
      <c r="J99" s="37"/>
    </row>
    <row r="100" spans="3:10" ht="18" customHeight="1" x14ac:dyDescent="0.25">
      <c r="C100" s="37"/>
      <c r="D100" s="37"/>
      <c r="E100" s="37"/>
      <c r="F100" s="37"/>
      <c r="G100" s="37"/>
      <c r="H100" s="37"/>
      <c r="I100" s="37"/>
      <c r="J100" s="37"/>
    </row>
  </sheetData>
  <mergeCells count="23">
    <mergeCell ref="C54:J55"/>
    <mergeCell ref="C45:J46"/>
    <mergeCell ref="C47:J48"/>
    <mergeCell ref="C49:J49"/>
    <mergeCell ref="C44:I44"/>
    <mergeCell ref="C50:J51"/>
    <mergeCell ref="C2:J2"/>
    <mergeCell ref="C37:J37"/>
    <mergeCell ref="C27:J27"/>
    <mergeCell ref="C3:J3"/>
    <mergeCell ref="C35:J35"/>
    <mergeCell ref="C28:J28"/>
    <mergeCell ref="C29:J29"/>
    <mergeCell ref="C31:J31"/>
    <mergeCell ref="C33:J33"/>
    <mergeCell ref="C34:J34"/>
    <mergeCell ref="C30:J30"/>
    <mergeCell ref="C43:J43"/>
    <mergeCell ref="C39:J41"/>
    <mergeCell ref="C42:J42"/>
    <mergeCell ref="C38:J38"/>
    <mergeCell ref="B10:J12"/>
    <mergeCell ref="C36:J36"/>
  </mergeCells>
  <phoneticPr fontId="0" type="noConversion"/>
  <pageMargins left="0.51181102362204722" right="0.51181102362204722" top="0.78740157480314965" bottom="0.78740157480314965" header="0.31496062992125984" footer="0.31496062992125984"/>
  <pageSetup paperSize="9" scale="98" orientation="portrait" r:id="rId1"/>
  <rowBreaks count="2" manualBreakCount="2">
    <brk id="28" max="9" man="1"/>
    <brk id="5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9</vt:i4>
      </vt:variant>
    </vt:vector>
  </HeadingPairs>
  <TitlesOfParts>
    <vt:vector size="16" baseType="lpstr">
      <vt:lpstr>Úvodní list</vt:lpstr>
      <vt:lpstr>základ</vt:lpstr>
      <vt:lpstr>Hlavní činnost</vt:lpstr>
      <vt:lpstr>Doplňková činnost</vt:lpstr>
      <vt:lpstr>Rekapitulace</vt:lpstr>
      <vt:lpstr>Komentář</vt:lpstr>
      <vt:lpstr>Pokyny </vt:lpstr>
      <vt:lpstr>'Doplňková činnost'!Názvy_tisku</vt:lpstr>
      <vt:lpstr>'Hlavní činnost'!Názvy_tisku</vt:lpstr>
      <vt:lpstr>Rekapitulace!Názvy_tisku</vt:lpstr>
      <vt:lpstr>'Doplňková činnost'!Oblast_tisku</vt:lpstr>
      <vt:lpstr>'Hlavní činnost'!Oblast_tisku</vt:lpstr>
      <vt:lpstr>'Pokyny '!Oblast_tisku</vt:lpstr>
      <vt:lpstr>Rekapitulace!Oblast_tisku</vt:lpstr>
      <vt:lpstr>'Úvodní list'!Oblast_tisku</vt:lpstr>
      <vt:lpstr>základ!Oblast_tisku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a.dostalova@olkraj.cz</dc:creator>
  <cp:lastModifiedBy>Eva Podvolecka</cp:lastModifiedBy>
  <cp:lastPrinted>2023-02-13T09:56:39Z</cp:lastPrinted>
  <dcterms:created xsi:type="dcterms:W3CDTF">2015-06-16T09:31:19Z</dcterms:created>
  <dcterms:modified xsi:type="dcterms:W3CDTF">2023-02-22T06:37:15Z</dcterms:modified>
</cp:coreProperties>
</file>