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AS-FILE01\Users$\podvolecka\Documents\OLU_Paseka_14092021\směrnice\2023\S 211 - Doplňková činnost\"/>
    </mc:Choice>
  </mc:AlternateContent>
  <bookViews>
    <workbookView xWindow="0" yWindow="0" windowWidth="28800" windowHeight="12435"/>
  </bookViews>
  <sheets>
    <sheet name="úvodní list" sheetId="5" r:id="rId1"/>
    <sheet name="část I" sheetId="11" r:id="rId2"/>
    <sheet name="1) výroba, obchod a služby . . " sheetId="26" r:id="rId3"/>
    <sheet name="provoz vodovod.a kanalizací" sheetId="3" r:id="rId4"/>
    <sheet name="Velkoobchod a maloobchod - P " sheetId="23" r:id="rId5"/>
    <sheet name="Velkoobchod a maloobchod - MB" sheetId="21" r:id="rId6"/>
    <sheet name="Technická činnost v dopravě" sheetId="6" r:id="rId7"/>
    <sheet name="Realitní činnost" sheetId="2" r:id="rId8"/>
    <sheet name="Pronájem movitého majetku" sheetId="7" r:id="rId9"/>
    <sheet name="Ubytovací služby" sheetId="24" r:id="rId10"/>
    <sheet name="Ostatní služby" sheetId="20" r:id="rId11"/>
    <sheet name="2) hostins.činn." sheetId="27" r:id="rId12"/>
    <sheet name="Hostinská činnost" sheetId="4" r:id="rId13"/>
    <sheet name="3) masérské" sheetId="28" r:id="rId14"/>
    <sheet name="Masérské, rekon." sheetId="1" r:id="rId15"/>
    <sheet name="4) čistění" sheetId="29" r:id="rId16"/>
    <sheet name="Praní textilu a oděvů" sheetId="32" r:id="rId17"/>
    <sheet name="5) služby v lab.klin.biochemie" sheetId="30" r:id="rId18"/>
    <sheet name="Laborat.vyšetř.zvířat" sheetId="25" r:id="rId19"/>
    <sheet name="Část II" sheetId="12" r:id="rId20"/>
    <sheet name="hodnoty bodu" sheetId="10" r:id="rId21"/>
    <sheet name="zdravotní výkony" sheetId="13" r:id="rId22"/>
    <sheet name="samoplátci" sheetId="14" r:id="rId23"/>
    <sheet name="služby pro orgány st.správy" sheetId="15" r:id="rId24"/>
    <sheet name="SH" sheetId="16" r:id="rId25"/>
    <sheet name="OKB" sheetId="33" r:id="rId26"/>
    <sheet name="List1" sheetId="31" r:id="rId27"/>
  </sheets>
  <externalReferences>
    <externalReference r:id="rId28"/>
  </externalReferences>
  <calcPr calcId="152511"/>
</workbook>
</file>

<file path=xl/calcChain.xml><?xml version="1.0" encoding="utf-8"?>
<calcChain xmlns="http://schemas.openxmlformats.org/spreadsheetml/2006/main">
  <c r="G102" i="23" l="1"/>
  <c r="L33" i="1" l="1"/>
  <c r="J13" i="4" l="1"/>
  <c r="E7" i="4"/>
  <c r="G207" i="23" l="1"/>
  <c r="G199" i="23"/>
  <c r="G197" i="23"/>
  <c r="G189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G129" i="23"/>
  <c r="G128" i="23"/>
  <c r="G127" i="23"/>
  <c r="G126" i="23"/>
  <c r="G125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1" i="23"/>
  <c r="G100" i="23"/>
  <c r="G99" i="23"/>
  <c r="G98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1" i="23"/>
  <c r="G70" i="23"/>
  <c r="G69" i="23"/>
  <c r="G68" i="23"/>
  <c r="G67" i="23"/>
  <c r="G66" i="23"/>
  <c r="G65" i="23"/>
  <c r="G64" i="23"/>
  <c r="G63" i="23"/>
  <c r="G61" i="23"/>
  <c r="G60" i="23"/>
  <c r="G59" i="23"/>
  <c r="G58" i="23"/>
  <c r="G57" i="23"/>
  <c r="G56" i="23"/>
  <c r="G55" i="23"/>
  <c r="G54" i="23"/>
  <c r="G53" i="23"/>
  <c r="G45" i="23"/>
  <c r="G44" i="23"/>
  <c r="G43" i="23"/>
  <c r="G42" i="23"/>
  <c r="G41" i="23"/>
  <c r="G40" i="23"/>
  <c r="G39" i="23"/>
  <c r="G38" i="23"/>
  <c r="G36" i="23"/>
  <c r="G35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10" i="4" l="1"/>
  <c r="G196" i="21" l="1"/>
  <c r="G33" i="21" l="1"/>
  <c r="G32" i="21"/>
  <c r="G77" i="21"/>
  <c r="G76" i="21"/>
  <c r="G75" i="21"/>
  <c r="G74" i="21"/>
  <c r="G73" i="21"/>
  <c r="G72" i="21"/>
  <c r="G71" i="21"/>
  <c r="G70" i="21"/>
  <c r="G59" i="21"/>
  <c r="G15" i="4" l="1"/>
  <c r="G11" i="14" l="1"/>
  <c r="G56" i="21" l="1"/>
  <c r="D99" i="33" l="1"/>
  <c r="D98" i="33"/>
  <c r="D97" i="33"/>
  <c r="D96" i="33"/>
  <c r="D95" i="33"/>
  <c r="D94" i="33"/>
  <c r="D93" i="33"/>
  <c r="D92" i="33"/>
  <c r="D91" i="33"/>
  <c r="D90" i="33"/>
  <c r="D89" i="33"/>
  <c r="D88" i="33"/>
  <c r="D87" i="33"/>
  <c r="D86" i="33"/>
  <c r="D85" i="33"/>
  <c r="D84" i="33"/>
  <c r="D83" i="33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G9" i="14" l="1"/>
  <c r="E18" i="4" l="1"/>
  <c r="G18" i="4" s="1"/>
  <c r="E17" i="4"/>
  <c r="G17" i="4" s="1"/>
  <c r="G19" i="4"/>
  <c r="G16" i="4"/>
  <c r="G14" i="4"/>
  <c r="G13" i="4"/>
  <c r="G12" i="4"/>
  <c r="G11" i="4"/>
  <c r="G9" i="4"/>
  <c r="E8" i="4" l="1"/>
  <c r="G8" i="4" s="1"/>
  <c r="G7" i="4"/>
  <c r="G194" i="21"/>
  <c r="G175" i="21"/>
  <c r="F106" i="32" l="1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05" i="32"/>
  <c r="F104" i="32"/>
  <c r="F126" i="32"/>
  <c r="F56" i="32"/>
  <c r="F55" i="32"/>
  <c r="F58" i="32"/>
  <c r="F57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G17" i="20" l="1"/>
  <c r="G171" i="21"/>
  <c r="E6" i="3"/>
  <c r="G195" i="21"/>
  <c r="G176" i="21"/>
  <c r="G173" i="21"/>
  <c r="G172" i="21"/>
  <c r="G170" i="21"/>
  <c r="G169" i="21"/>
  <c r="G167" i="21"/>
  <c r="G165" i="21"/>
  <c r="G164" i="21"/>
  <c r="G163" i="21"/>
  <c r="G162" i="21"/>
  <c r="G154" i="21"/>
  <c r="G151" i="21"/>
  <c r="G150" i="21"/>
  <c r="G5" i="24"/>
  <c r="G204" i="21"/>
  <c r="G203" i="21"/>
  <c r="G202" i="21"/>
  <c r="G201" i="21"/>
  <c r="G200" i="21"/>
  <c r="G199" i="21"/>
  <c r="G198" i="21"/>
  <c r="G197" i="21"/>
  <c r="G193" i="21"/>
  <c r="G192" i="21"/>
  <c r="G191" i="21"/>
  <c r="G190" i="21"/>
  <c r="G183" i="21"/>
  <c r="G182" i="21"/>
  <c r="G181" i="21"/>
  <c r="G180" i="21"/>
  <c r="G179" i="21"/>
  <c r="G178" i="21"/>
  <c r="G177" i="21"/>
  <c r="G174" i="21"/>
  <c r="G168" i="21"/>
  <c r="G166" i="21"/>
  <c r="G161" i="21"/>
  <c r="G160" i="21"/>
  <c r="G159" i="21"/>
  <c r="G158" i="21"/>
  <c r="G157" i="21"/>
  <c r="G156" i="21"/>
  <c r="G155" i="21"/>
  <c r="G153" i="21"/>
  <c r="G152" i="21"/>
  <c r="G149" i="21"/>
  <c r="G148" i="21"/>
  <c r="G147" i="21"/>
  <c r="G146" i="21"/>
  <c r="G145" i="21"/>
  <c r="G144" i="21"/>
  <c r="G143" i="21"/>
  <c r="G142" i="21"/>
  <c r="G141" i="21"/>
  <c r="G105" i="21"/>
  <c r="G104" i="21"/>
  <c r="G103" i="21"/>
  <c r="G102" i="21"/>
  <c r="G101" i="21"/>
  <c r="G100" i="21"/>
  <c r="G99" i="21"/>
  <c r="G98" i="21"/>
  <c r="G97" i="21"/>
  <c r="G96" i="21"/>
  <c r="G95" i="21"/>
  <c r="G65" i="21"/>
  <c r="G64" i="21"/>
  <c r="G63" i="21"/>
  <c r="G62" i="21"/>
  <c r="G61" i="21"/>
  <c r="G60" i="21"/>
  <c r="G57" i="21"/>
  <c r="G55" i="21"/>
  <c r="G54" i="21"/>
  <c r="G53" i="21"/>
  <c r="G52" i="21"/>
  <c r="G51" i="21"/>
  <c r="G50" i="21"/>
  <c r="G4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6" i="20"/>
  <c r="G7" i="20"/>
  <c r="G14" i="20"/>
  <c r="G13" i="20"/>
  <c r="L31" i="1"/>
  <c r="L30" i="1"/>
  <c r="L66" i="1"/>
  <c r="L60" i="1"/>
  <c r="L61" i="1"/>
  <c r="L62" i="1"/>
  <c r="L63" i="1"/>
  <c r="L64" i="1"/>
  <c r="L59" i="1"/>
  <c r="L71" i="1"/>
  <c r="L75" i="1"/>
  <c r="L74" i="1"/>
  <c r="L73" i="1"/>
  <c r="L72" i="1"/>
  <c r="L9" i="1"/>
  <c r="L8" i="1"/>
  <c r="L10" i="1"/>
  <c r="L11" i="1"/>
  <c r="L12" i="1"/>
  <c r="L13" i="1"/>
  <c r="L14" i="1"/>
  <c r="L16" i="1"/>
  <c r="L17" i="1"/>
  <c r="L18" i="1"/>
  <c r="F14" i="13"/>
  <c r="F16" i="13"/>
  <c r="F17" i="13"/>
  <c r="F6" i="13"/>
  <c r="F7" i="13"/>
  <c r="F8" i="13"/>
  <c r="F9" i="13"/>
  <c r="F10" i="13"/>
  <c r="F11" i="13"/>
  <c r="F5" i="13"/>
  <c r="G15" i="20"/>
  <c r="G12" i="20"/>
  <c r="G10" i="20"/>
  <c r="G8" i="20"/>
  <c r="G5" i="20"/>
  <c r="G8" i="7"/>
  <c r="G9" i="7"/>
  <c r="G6" i="7"/>
  <c r="G7" i="6"/>
  <c r="G8" i="6"/>
  <c r="G9" i="6"/>
  <c r="G10" i="6"/>
  <c r="G6" i="6"/>
  <c r="D68" i="13"/>
  <c r="D67" i="13"/>
  <c r="D66" i="13"/>
  <c r="F13" i="13"/>
  <c r="F12" i="13"/>
</calcChain>
</file>

<file path=xl/sharedStrings.xml><?xml version="1.0" encoding="utf-8"?>
<sst xmlns="http://schemas.openxmlformats.org/spreadsheetml/2006/main" count="1139" uniqueCount="735">
  <si>
    <t>Číslo</t>
  </si>
  <si>
    <t>RHB procedura</t>
  </si>
  <si>
    <t>Cena</t>
  </si>
  <si>
    <t>Délka procedury (minuty)</t>
  </si>
  <si>
    <t>Počet opakování</t>
  </si>
  <si>
    <t>DPH</t>
  </si>
  <si>
    <t xml:space="preserve">Klasická masáž - částečná (záda+šíje) </t>
  </si>
  <si>
    <t>Reflexní terapie - plosky nohy</t>
  </si>
  <si>
    <t xml:space="preserve">Medová detoxikační masáž zad - částečná </t>
  </si>
  <si>
    <t xml:space="preserve">Indická masáž CHAMPI(hlava+šíje) </t>
  </si>
  <si>
    <t xml:space="preserve">Masáž lávovými kameny - částečná (záda+šíje) </t>
  </si>
  <si>
    <t xml:space="preserve">Masáž lávovými kameny - částečná (záda+nohy) </t>
  </si>
  <si>
    <t xml:space="preserve">Lymfatická masáž celotělová </t>
  </si>
  <si>
    <t xml:space="preserve">Baňkování - záda+šíje </t>
  </si>
  <si>
    <t xml:space="preserve">Baňkování - dolní končetiny (stehna) </t>
  </si>
  <si>
    <t xml:space="preserve">Baňkování - záda+dolní končetina </t>
  </si>
  <si>
    <t xml:space="preserve">Cvičení na míčí </t>
  </si>
  <si>
    <t xml:space="preserve">Celotělová vířivá lázeň+zábal </t>
  </si>
  <si>
    <t>Celotělová perličková lázeň+zábal</t>
  </si>
  <si>
    <t xml:space="preserve">Celotělová přísadová lázeň+zábal </t>
  </si>
  <si>
    <t>Infrasauna+zábal</t>
  </si>
  <si>
    <t xml:space="preserve">Infrasauna+zábal </t>
  </si>
  <si>
    <t>Zhotovení stélky do bot (stélka+úprava)</t>
  </si>
  <si>
    <t xml:space="preserve">Mojžíšova metoda </t>
  </si>
  <si>
    <t xml:space="preserve">Rázová vlna </t>
  </si>
  <si>
    <t>Ceny jsou uvedeny včetně DPH, sazba DPH je uvedena zvlášť</t>
  </si>
  <si>
    <t>Výkon</t>
  </si>
  <si>
    <r>
      <t>1 m</t>
    </r>
    <r>
      <rPr>
        <vertAlign val="superscript"/>
        <sz val="12"/>
        <color indexed="8"/>
        <rFont val="Times New Roman"/>
        <family val="1"/>
        <charset val="238"/>
      </rPr>
      <t>3</t>
    </r>
    <r>
      <rPr>
        <sz val="12"/>
        <color indexed="8"/>
        <rFont val="Times New Roman"/>
        <family val="1"/>
        <charset val="238"/>
      </rPr>
      <t xml:space="preserve"> dodané vody</t>
    </r>
  </si>
  <si>
    <t>Odborný léčebný ústav Paseka, p.o.</t>
  </si>
  <si>
    <t xml:space="preserve">DIČ: </t>
  </si>
  <si>
    <t>CENÍK</t>
  </si>
  <si>
    <t>Od uvedených cen je možné se odchýlit pouze v případě, že bude smluvně (písemně) mezi Odborným léčebným ústavem Paseka, p.o.  a zákazníkem resp. odběratelem ujednáno jinak.</t>
  </si>
  <si>
    <t xml:space="preserve">Schválila: </t>
  </si>
  <si>
    <t xml:space="preserve">Zpracovala: </t>
  </si>
  <si>
    <t>Ing. Eva Podvolecká</t>
  </si>
  <si>
    <t xml:space="preserve">Předkládá: </t>
  </si>
  <si>
    <t>Ing. Miroslav Čeladník</t>
  </si>
  <si>
    <t>náměstek HTS</t>
  </si>
  <si>
    <t>MUDr. Zdenka Polzerová, MBA</t>
  </si>
  <si>
    <t>00849081</t>
  </si>
  <si>
    <t>Paseka 145, 783 97</t>
  </si>
  <si>
    <t>Celodenní parkovné</t>
  </si>
  <si>
    <t xml:space="preserve">Parkování při ambulantním vyšetření v případě, že osoba po vyšetření opustí areál OLÚ Paseka, p.o. do 15 minut po vyšetření. </t>
  </si>
  <si>
    <t>Nadstandardy</t>
  </si>
  <si>
    <t>Pronájem postelí</t>
  </si>
  <si>
    <t>Druh zboží</t>
  </si>
  <si>
    <t>Dárkové poukazy</t>
  </si>
  <si>
    <t>Rehabilitační pomůcky</t>
  </si>
  <si>
    <r>
      <t xml:space="preserve">Over-ball </t>
    </r>
    <r>
      <rPr>
        <sz val="12"/>
        <color indexed="8"/>
        <rFont val="Calibri"/>
        <family val="2"/>
        <charset val="238"/>
      </rPr>
      <t>Ø</t>
    </r>
    <r>
      <rPr>
        <sz val="12"/>
        <color indexed="8"/>
        <rFont val="Times New Roman"/>
        <family val="1"/>
        <charset val="238"/>
      </rPr>
      <t xml:space="preserve"> 26 cm</t>
    </r>
  </si>
  <si>
    <t>Míček "ježek" žlutý</t>
  </si>
  <si>
    <t>Míček "ježek" červený</t>
  </si>
  <si>
    <t>Míček soft SUPER Ø 5,5 cm</t>
  </si>
  <si>
    <t>Míček soft SUPER Ø 7 cm</t>
  </si>
  <si>
    <t>Míček soft SUPER Ø 9 cm</t>
  </si>
  <si>
    <t>FIT-SIT sedací klín</t>
  </si>
  <si>
    <t>Velký míč Maxafe Ø 65 cm</t>
  </si>
  <si>
    <t>Velký míč Maxafe Ø 75 cm</t>
  </si>
  <si>
    <t>Velký míč Maxafe Ø 55 cm</t>
  </si>
  <si>
    <t>Thera-band žlutý</t>
  </si>
  <si>
    <t>Thera-band červený</t>
  </si>
  <si>
    <t>Thera-band zelený</t>
  </si>
  <si>
    <t>SM set na cvičení (Kniha, lano, DVD)</t>
  </si>
  <si>
    <t>Podložka čočka</t>
  </si>
  <si>
    <t>Nutridrinky</t>
  </si>
  <si>
    <t>Plenkové kalhotky</t>
  </si>
  <si>
    <t>Hygienické prostředky</t>
  </si>
  <si>
    <t>Molimed classic maxi - balení</t>
  </si>
  <si>
    <t>Molimed classic midi - balení</t>
  </si>
  <si>
    <t>Podložky Molinea Plus  60x90</t>
  </si>
  <si>
    <t>Pohlednice OLÚ Paseka</t>
  </si>
  <si>
    <t>Rašelinový termofor</t>
  </si>
  <si>
    <t>Cvičení na velkém míči</t>
  </si>
  <si>
    <t>Cvičíme s měkkým míčem</t>
  </si>
  <si>
    <t>Kniha cvičení s gumovými pásy</t>
  </si>
  <si>
    <t>Kniha náhrada kyčelního kloubu</t>
  </si>
  <si>
    <t>Endoprotéza kolenního kloubu</t>
  </si>
  <si>
    <t>Rašelinový krční polštářek</t>
  </si>
  <si>
    <t>povlak na přikrývku</t>
  </si>
  <si>
    <t>povlak na polštář</t>
  </si>
  <si>
    <t>pytel na prádlo</t>
  </si>
  <si>
    <t>župan</t>
  </si>
  <si>
    <t>tričko</t>
  </si>
  <si>
    <t>plena</t>
  </si>
  <si>
    <t>ubrus</t>
  </si>
  <si>
    <t>ponožky</t>
  </si>
  <si>
    <t>žínka</t>
  </si>
  <si>
    <t>zástěra</t>
  </si>
  <si>
    <t>podprsenka</t>
  </si>
  <si>
    <t>papuče</t>
  </si>
  <si>
    <t>podsedák</t>
  </si>
  <si>
    <t>1. Občan ČR, právnická osoba</t>
  </si>
  <si>
    <t>* trvalý pobyt v ČR - bez zdravotního pojištění</t>
  </si>
  <si>
    <t>* trvalý pobyt v ČR - pozastaveno zdravotní pojištění</t>
  </si>
  <si>
    <t>* trvalý pobyt v ČR - výkon bez zdravotní indikace na vlastní žádost</t>
  </si>
  <si>
    <t xml:space="preserve">* vyšetření pro veterinární účely </t>
  </si>
  <si>
    <t>2. Cizí státní příslušníci z členských zemí EU</t>
  </si>
  <si>
    <t>* bez příslušných dokladů</t>
  </si>
  <si>
    <t>* výkon bez zdravotní indikace na vlastní žádost</t>
  </si>
  <si>
    <t>3. Cizí státní příslušníci z ostatních zemí</t>
  </si>
  <si>
    <t>* bez pojištění</t>
  </si>
  <si>
    <t xml:space="preserve">Obsah: </t>
  </si>
  <si>
    <t>Provoz vodovodů a kanalizací ……………………………………………………………………………………</t>
  </si>
  <si>
    <t>-1-</t>
  </si>
  <si>
    <t>-3-</t>
  </si>
  <si>
    <t>-4-</t>
  </si>
  <si>
    <t>-11-</t>
  </si>
  <si>
    <t>Technická činnost v dopravě ………………………………………………………………………………………</t>
  </si>
  <si>
    <t>Sociální hospitalizace</t>
  </si>
  <si>
    <t>Vyžádané lékařské služby pro úřady …………………………………………………</t>
  </si>
  <si>
    <t>Sociální hospitalizace ………………...……………….....……………….………….</t>
  </si>
  <si>
    <t>Laboratorní výkony pro samoplátce ………………………..…………………………</t>
  </si>
  <si>
    <t>Zdravotní výkony ………………..……………………………………………………</t>
  </si>
  <si>
    <t xml:space="preserve">Výkony zdravotnických zaměstnanců dle seznamu zdravotních výkonů  (Vyhláška č. 134/98 Sb.) v ceně bodu 1,12 Kč. </t>
  </si>
  <si>
    <t>Příplatek za 1 stupeň KP</t>
  </si>
  <si>
    <t>Zdravotní výkony</t>
  </si>
  <si>
    <t>Druh výkonu</t>
  </si>
  <si>
    <t>základ DPH</t>
  </si>
  <si>
    <t>kod DPH</t>
  </si>
  <si>
    <t>sazba DPH (%)</t>
  </si>
  <si>
    <t>Cena vč. DPH  v Kč</t>
  </si>
  <si>
    <t>Vyšetření pro řidičský průkaz</t>
  </si>
  <si>
    <t>Vyšetření pro zdravotní průkaz</t>
  </si>
  <si>
    <t>Vyšetření pro sportovní činnost</t>
  </si>
  <si>
    <t>Vyšetření pro zbrojní pas</t>
  </si>
  <si>
    <t>Vyšetření pro cesty do zahraničí</t>
  </si>
  <si>
    <t>Vyšetření pro profesní průkazy</t>
  </si>
  <si>
    <t>Vyšetření pro rekondiční pobyty, k návrhu na lázně pro samoplátce, bytové a sociální účely</t>
  </si>
  <si>
    <t>Potvrzení o zdravotním stavu pro prodloužení řidičského, zdravotního průkazu</t>
  </si>
  <si>
    <t xml:space="preserve">Vyplnění formuláře úrazové pojistky, oznámení pracovního úrazu </t>
  </si>
  <si>
    <t>Výpis ze zdravotní dokumentace pro osobní potřebu pacienta (za každou započatou stránku)</t>
  </si>
  <si>
    <t>Opis zdravotní dokumentace pro osobní potřebu pacienta (za každou započatou stránku)</t>
  </si>
  <si>
    <t>Zdravotnické zabezpečení předem objednané akce - lékař (l hod.)</t>
  </si>
  <si>
    <t xml:space="preserve">                                                                                         - SZP (1 hod.)</t>
  </si>
  <si>
    <t>Zaslání 1 stránky faxem</t>
  </si>
  <si>
    <t>Při zaslání dokumentů poštou bude účtováno poštovné</t>
  </si>
  <si>
    <t>Duplikát lístku na peníze při PN nebo jiného dokladu</t>
  </si>
  <si>
    <t>Vyhledávání dokumentace:</t>
  </si>
  <si>
    <t>Vyhledávání zdravotní dokumentace v centrálním archivu na žádost pacienta</t>
  </si>
  <si>
    <t>Vyhledávání zdravotní dokumentace v archivu oddělení na žádost pacienta</t>
  </si>
  <si>
    <t xml:space="preserve">Ostatní zdravotní výkony v ceníku neuvedené jsou hrazeny podle Seznamu zdravotních výkonů - </t>
  </si>
  <si>
    <t>počet bodů x příslušná hodnota bodu.</t>
  </si>
  <si>
    <t>Cílené vyšetření praktickým lékařem - pro zdravotní průkazy, profesní průkazy, pro rekreační a rekondiční pobyty, řidičský průkaz - kontrola důchodci</t>
  </si>
  <si>
    <t>Aplikace očkovací látky + cena vakcíny dle aktuálního ceníku</t>
  </si>
  <si>
    <t>HCG vyšetření v rámci vstupní prohlídky</t>
  </si>
  <si>
    <t>RTG hrudníku v rámci vstupní prohlídky</t>
  </si>
  <si>
    <t>Všeobecné lékařství</t>
  </si>
  <si>
    <t>Acidobazická rovnováha</t>
  </si>
  <si>
    <t>Albumin</t>
  </si>
  <si>
    <t>Albumin statim</t>
  </si>
  <si>
    <t>Alkalická fosfatáza</t>
  </si>
  <si>
    <t>Alkalická fosfatáza statim</t>
  </si>
  <si>
    <t>ALT</t>
  </si>
  <si>
    <t>ALT statim</t>
  </si>
  <si>
    <t>Amyláza</t>
  </si>
  <si>
    <t>Amyláza pankreatická</t>
  </si>
  <si>
    <t>Amyláza pankreatická statim</t>
  </si>
  <si>
    <t>Amyláza statim</t>
  </si>
  <si>
    <t>AST</t>
  </si>
  <si>
    <t>AST statim</t>
  </si>
  <si>
    <t>Bilirubin celkový</t>
  </si>
  <si>
    <t>Bilirubin celkový statim</t>
  </si>
  <si>
    <t>Bílkoviny celkové</t>
  </si>
  <si>
    <t>Bílkoviny celkové statim</t>
  </si>
  <si>
    <t>CRP</t>
  </si>
  <si>
    <t>Foláty</t>
  </si>
  <si>
    <t>Fosfor anorganický</t>
  </si>
  <si>
    <t>Fosfor anorganický statim</t>
  </si>
  <si>
    <t>Glukóza</t>
  </si>
  <si>
    <t>Glukóza statim</t>
  </si>
  <si>
    <t>GMT</t>
  </si>
  <si>
    <t>GMT statim</t>
  </si>
  <si>
    <t>Hořčík</t>
  </si>
  <si>
    <t>Chloridy</t>
  </si>
  <si>
    <t>Chloridy statim</t>
  </si>
  <si>
    <t>Cholesterol celkový</t>
  </si>
  <si>
    <t>Cholesterol HDL</t>
  </si>
  <si>
    <t>Cholesterol LDL</t>
  </si>
  <si>
    <t>IgG</t>
  </si>
  <si>
    <t>IgM</t>
  </si>
  <si>
    <t>Kalium</t>
  </si>
  <si>
    <t>Kalium statim</t>
  </si>
  <si>
    <t>Kreatikináza</t>
  </si>
  <si>
    <t>Kreatinin</t>
  </si>
  <si>
    <t>Kreatinin statim</t>
  </si>
  <si>
    <t>Kreatinkináza statim</t>
  </si>
  <si>
    <t>Kyselina močová</t>
  </si>
  <si>
    <t>Laktátdehydrogenáza</t>
  </si>
  <si>
    <t>Laktátdehydrogenáza statim</t>
  </si>
  <si>
    <t>Lipáza</t>
  </si>
  <si>
    <t>Natrium</t>
  </si>
  <si>
    <t>Transferin</t>
  </si>
  <si>
    <t>Triacylglyceroly</t>
  </si>
  <si>
    <t>Urea</t>
  </si>
  <si>
    <t>Urea statim</t>
  </si>
  <si>
    <t>Vápník celkový</t>
  </si>
  <si>
    <t>Vápník celkový statim</t>
  </si>
  <si>
    <t>Vitamin B12</t>
  </si>
  <si>
    <t>Železo celkové</t>
  </si>
  <si>
    <t>Sedimentace Ery</t>
  </si>
  <si>
    <t>Quickův test</t>
  </si>
  <si>
    <t>APTT</t>
  </si>
  <si>
    <t>Glykovaný hemoglobin</t>
  </si>
  <si>
    <t>OGTT</t>
  </si>
  <si>
    <t>OGTT těhotných</t>
  </si>
  <si>
    <t>fT3</t>
  </si>
  <si>
    <t>fT4</t>
  </si>
  <si>
    <t>TSH</t>
  </si>
  <si>
    <t>tT3</t>
  </si>
  <si>
    <t>tT4</t>
  </si>
  <si>
    <t>autoprotilátky aTG</t>
  </si>
  <si>
    <t>autoprotilátky aTPO</t>
  </si>
  <si>
    <t>Choriogonadotropin (HCG)</t>
  </si>
  <si>
    <t>Choriogonadotropin (HCG) statim</t>
  </si>
  <si>
    <t>CA 125</t>
  </si>
  <si>
    <t>CA 15-3</t>
  </si>
  <si>
    <t>CA 19-9</t>
  </si>
  <si>
    <t>CEA</t>
  </si>
  <si>
    <t>CYFRA 21-1</t>
  </si>
  <si>
    <t>PSA celkový</t>
  </si>
  <si>
    <t>PSA volný</t>
  </si>
  <si>
    <t>Troponin T</t>
  </si>
  <si>
    <t>pro BNP</t>
  </si>
  <si>
    <t>Digoxin</t>
  </si>
  <si>
    <t>Teofylin</t>
  </si>
  <si>
    <t>Separace séra nebo plasmy</t>
  </si>
  <si>
    <t>Sazba DPH</t>
  </si>
  <si>
    <t>Cena v Kč</t>
  </si>
  <si>
    <t>-2-</t>
  </si>
  <si>
    <t>-15-</t>
  </si>
  <si>
    <t>-17-</t>
  </si>
  <si>
    <t>-18-</t>
  </si>
  <si>
    <t>-19-</t>
  </si>
  <si>
    <t>-20-</t>
  </si>
  <si>
    <t>-21-</t>
  </si>
  <si>
    <t>Celodenní parkování pro osoby se zdravotním postižením (držitele průkazu ZTP, ZTP/P)</t>
  </si>
  <si>
    <t>ředitelka</t>
  </si>
  <si>
    <t>Ostatní prodej</t>
  </si>
  <si>
    <t>Palivové dřevo z údržby ploch OLÚ Paseka, p.o.</t>
  </si>
  <si>
    <t>Druh</t>
  </si>
  <si>
    <t>Cena je uvedena včetně DPH, sazba DPH je uvedena zvlášť</t>
  </si>
  <si>
    <t>Pronájem a půjčování věcí movitých ……………………………………………………………………………………..</t>
  </si>
  <si>
    <t>Veterinární účely</t>
  </si>
  <si>
    <t>Kopírování</t>
  </si>
  <si>
    <t>Navlékač ponožek</t>
  </si>
  <si>
    <t>Lžíce na boty kovová</t>
  </si>
  <si>
    <t>Stabilizační systém páteře-diagnostika a terapie</t>
  </si>
  <si>
    <t>Fakultativní služby dle vyjmenovaných činností obsažených v příloze</t>
  </si>
  <si>
    <t>ke Smlouvě o poskytování sociálních služeb</t>
  </si>
  <si>
    <t xml:space="preserve"> </t>
  </si>
  <si>
    <t>ubytování na lůžkách SH</t>
  </si>
  <si>
    <t>celodenní strava</t>
  </si>
  <si>
    <t>Prodejní cena včetně DPH</t>
  </si>
  <si>
    <t xml:space="preserve">TWIN-ROLL Ø 16 cm </t>
  </si>
  <si>
    <t>-9-</t>
  </si>
  <si>
    <t>*</t>
  </si>
  <si>
    <t>* cena je stanovena na úrovni skladové ceny + 10% marže (netýká se odprodeje bezpohybových skladových zásob).</t>
  </si>
  <si>
    <t>Odprodej materiálu a zboží ze skladu MTZ</t>
  </si>
  <si>
    <t>Fotodokumentace léčby pacienta (1 fotografie)</t>
  </si>
  <si>
    <t>Ostatní výkony lékaře, např.konzultace (za každou započatou půlhodinu)</t>
  </si>
  <si>
    <t>Výkon SZP (za každou započatou půlhodinu)</t>
  </si>
  <si>
    <t>Periodická prohlídka</t>
  </si>
  <si>
    <t>Vstupní prohlídka a výstupní prohlídka</t>
  </si>
  <si>
    <t>Jedná se o specifické zdravotní služby, které nejsou osvobozené podle § 58 ZDPH.</t>
  </si>
  <si>
    <t xml:space="preserve">Bota Cellona </t>
  </si>
  <si>
    <t>CZ00849081</t>
  </si>
  <si>
    <t xml:space="preserve">Ošetřovací den v léčebně RHB (KP=1) </t>
  </si>
  <si>
    <t xml:space="preserve">Samoplátci </t>
  </si>
  <si>
    <t>Poplatek za 1 den odborné praxe či stáže na oddělení</t>
  </si>
  <si>
    <t>Pozor!</t>
  </si>
  <si>
    <t xml:space="preserve">Odměny za zdravotnické výkony pro klienty ČSOB Pojišťovny, a.s. se účtují podle </t>
  </si>
  <si>
    <t>oznámení pojistné události.</t>
  </si>
  <si>
    <t>Doprovod - ubytování lůžko/noc</t>
  </si>
  <si>
    <t xml:space="preserve">IČ: </t>
  </si>
  <si>
    <t>15 %</t>
  </si>
  <si>
    <t>Výpis ze zdravotní dokumentace na vyžádání jiného lékaře</t>
  </si>
  <si>
    <t>Poplatek za použití vlastního TV (na osobu na jeden den).</t>
  </si>
  <si>
    <t>Výkony dle CZ-CPA 86.90.13</t>
  </si>
  <si>
    <t>Rehabilitační  cvičení v bazénu</t>
  </si>
  <si>
    <t>Poplatky</t>
  </si>
  <si>
    <t>Poradenství</t>
  </si>
  <si>
    <t>Nutriční poradenství - základní</t>
  </si>
  <si>
    <t>Nutriční poradenství - navazující</t>
  </si>
  <si>
    <t>Nadstandardní vybavení 1 lůžkového pokoje - cena za 1 den</t>
  </si>
  <si>
    <t>Elektrická výškově polohovatelná s výbavou - cena za 1 den</t>
  </si>
  <si>
    <t>Elektrická výškově a hlavově polohovatelná s výbavou - cena za 1 den</t>
  </si>
  <si>
    <t>Konopná mast</t>
  </si>
  <si>
    <t>Arthrocann - klouby, svaly, šlachy</t>
  </si>
  <si>
    <t>Varicann - zdravé žíly</t>
  </si>
  <si>
    <t>Balcann gel - kůže, praskliny</t>
  </si>
  <si>
    <t>Handcann - krém na ruce</t>
  </si>
  <si>
    <t xml:space="preserve">Míček "ježek" oranžový </t>
  </si>
  <si>
    <t>Mycí emulze +BO</t>
  </si>
  <si>
    <t>Kineziologický tejp /100 dílků /</t>
  </si>
  <si>
    <t>Kineziologický tejp / 1dílek /</t>
  </si>
  <si>
    <t>deka larisa</t>
  </si>
  <si>
    <t>sukně</t>
  </si>
  <si>
    <t>tepláky</t>
  </si>
  <si>
    <t>-14-</t>
  </si>
  <si>
    <t>Cena včetně DPH</t>
  </si>
  <si>
    <t>Cena bez DPH</t>
  </si>
  <si>
    <r>
      <t>Cena za m</t>
    </r>
    <r>
      <rPr>
        <b/>
        <vertAlign val="superscript"/>
        <sz val="12"/>
        <rFont val="Times New Roman"/>
        <family val="1"/>
        <charset val="238"/>
      </rPr>
      <t>3 včetně DPH</t>
    </r>
  </si>
  <si>
    <t>Tělové mléko +BO</t>
  </si>
  <si>
    <t>Talířky - jídelníček pro každý den</t>
  </si>
  <si>
    <t>Cross tape XL</t>
  </si>
  <si>
    <t>SM systém,cvičení,45 min</t>
  </si>
  <si>
    <t>Klasická masáž-částečná,záda</t>
  </si>
  <si>
    <t>Klasická masáž-částečná,šíje</t>
  </si>
  <si>
    <t>Klasická masáž-záda + parafín</t>
  </si>
  <si>
    <t>Klasická masáž-šíje+parafín</t>
  </si>
  <si>
    <t>Parafínový zábal</t>
  </si>
  <si>
    <t>Lymfatická masáž částečná</t>
  </si>
  <si>
    <t>Celotělová vířivá koupel + zábal</t>
  </si>
  <si>
    <t>Celotělová podvodní masáž + zábal</t>
  </si>
  <si>
    <t>Zvýhodněný balíček:</t>
  </si>
  <si>
    <t>cvičení na míči</t>
  </si>
  <si>
    <t>celková vířivá koupel</t>
  </si>
  <si>
    <t>suchý zábal</t>
  </si>
  <si>
    <t>klasická masáž-částečná</t>
  </si>
  <si>
    <t>Masáže</t>
  </si>
  <si>
    <t>Baňkování</t>
  </si>
  <si>
    <t>Cvičení</t>
  </si>
  <si>
    <t>Sauna</t>
  </si>
  <si>
    <t>Lázeň + zábaly</t>
  </si>
  <si>
    <t>Zhotovení stélek do bot</t>
  </si>
  <si>
    <t>Rázová vlna</t>
  </si>
  <si>
    <t>Ostatní</t>
  </si>
  <si>
    <t>Rehabilitační výkony poskytované na pracovišti Paseka</t>
  </si>
  <si>
    <t>Rehabilitační výkony poskytované na pracovišti Moravský Beroun</t>
  </si>
  <si>
    <t>sazba DPH</t>
  </si>
  <si>
    <t>Svobodárka</t>
  </si>
  <si>
    <t>Byt číslo</t>
  </si>
  <si>
    <t>Nájemné</t>
  </si>
  <si>
    <t>Bytovka</t>
  </si>
  <si>
    <t>-8-</t>
  </si>
  <si>
    <t>-13-</t>
  </si>
  <si>
    <t xml:space="preserve">Analýza moči chemicky a mikro  </t>
  </si>
  <si>
    <t xml:space="preserve">Ferritin    </t>
  </si>
  <si>
    <t xml:space="preserve">IgA   </t>
  </si>
  <si>
    <t xml:space="preserve">Natrium statim   </t>
  </si>
  <si>
    <t xml:space="preserve">Krevní obraz </t>
  </si>
  <si>
    <t xml:space="preserve">Odběr krve ze žíly   </t>
  </si>
  <si>
    <t>Odhad glomerulární filtrace</t>
  </si>
  <si>
    <t>-26-</t>
  </si>
  <si>
    <t>Zdravě jíst, zdravě žít</t>
  </si>
  <si>
    <t xml:space="preserve">ČÁST II. - Zdravotní výkony nehrazené z veřejného zdravotního pojištění. Klient si hraní sám. </t>
  </si>
  <si>
    <t>Část II. - Zdravotní výkony nehrazené z veřejného zdravotního pojištění</t>
  </si>
  <si>
    <t>Část I. - Doplňková činnost</t>
  </si>
  <si>
    <t>vedoucí ekonomického a personálního oddělení</t>
  </si>
  <si>
    <t>Prodej v hlavní pokladně - pracoviště Paseka</t>
  </si>
  <si>
    <t>Prodej v hlavní pokladně - pracoviště Moravský Beroun</t>
  </si>
  <si>
    <t>Florenta čokoládová 112g</t>
  </si>
  <si>
    <t>Horalky sedita 50g</t>
  </si>
  <si>
    <t>Dobrá voda neperlivá 1,5 l</t>
  </si>
  <si>
    <t>Aquila jemně perlivá 1,5 l</t>
  </si>
  <si>
    <t>Mattoni jemně perlivá 1,5 l</t>
  </si>
  <si>
    <t>Mattoni citron perlivá 1,5 l</t>
  </si>
  <si>
    <t>ARO košilka taška 6 kg</t>
  </si>
  <si>
    <t>-12-</t>
  </si>
  <si>
    <t>-28-</t>
  </si>
  <si>
    <t>-29-</t>
  </si>
  <si>
    <t>-30-</t>
  </si>
  <si>
    <t>Half ball čočka</t>
  </si>
  <si>
    <t>Toaletní papír vlhčený</t>
  </si>
  <si>
    <t xml:space="preserve">Rehabilitační pomůcky </t>
  </si>
  <si>
    <t>Nutriční výživa</t>
  </si>
  <si>
    <t>-10-</t>
  </si>
  <si>
    <t>-16-</t>
  </si>
  <si>
    <t>1) Výroba, obchod a služby neuvedené v přílohách 1 až 3 živnostenského zákona</t>
  </si>
  <si>
    <t>1) Výroba, obchod a služby neuvedené v přílohách      1 až 3 živnostenského zákona</t>
  </si>
  <si>
    <t>Ubytovací služby</t>
  </si>
  <si>
    <t>Výroba, obchod a služby jinde nezařazené</t>
  </si>
  <si>
    <t>2) Hostinská činnost</t>
  </si>
  <si>
    <t>3) Masérské, rekondiční a regenerační služby</t>
  </si>
  <si>
    <t>4) Čištění a praní textilu a oděvů</t>
  </si>
  <si>
    <t>Realitní činnost, správa a údržba nemovitostí  …………………………………………</t>
  </si>
  <si>
    <t>Ubytovací služby ……………………….……..………………………….…………..</t>
  </si>
  <si>
    <t>Výroba, obchod a služby jinde nezařazené …………….....….……………………….</t>
  </si>
  <si>
    <t>2) Hostinská činnost …………….…..…….……………………...……………..…….</t>
  </si>
  <si>
    <t>3) Masérské, rekondiční a regenerační služby ……………...…...………...…………..</t>
  </si>
  <si>
    <t>4) Čištění a praní textilu a oděvů ……………………………………………………..</t>
  </si>
  <si>
    <t>Realitní činnost</t>
  </si>
  <si>
    <t>PRONÁJEM NEBYTOVÝCH PROSTOR</t>
  </si>
  <si>
    <t>PRONÁJEM BYTOVÝCH PROSTOR</t>
  </si>
  <si>
    <t>Skladování, balení zboží, manipulace s nákladem a technická činnost v dopravě</t>
  </si>
  <si>
    <t>Velkoobchod a maloobchod</t>
  </si>
  <si>
    <t xml:space="preserve"> Velkoobchod a maloobchod</t>
  </si>
  <si>
    <t>Provozování vodovodů a kanalizací a úprava a rozvod vody</t>
  </si>
  <si>
    <t>Pronájem a půjčování věcí movitých</t>
  </si>
  <si>
    <t>ČÁST I. - doplňková činnost</t>
  </si>
  <si>
    <t>Velkoobchod a maloobchod - Paseka  ……………………………...………...…………….……</t>
  </si>
  <si>
    <t>Velkoobchod a maloobchod - Moravský Beroun ……...…....…………………………</t>
  </si>
  <si>
    <t xml:space="preserve"> Masérské, rekondiční a regenerační služby</t>
  </si>
  <si>
    <t>Bodové hodnoty pro placené zdravotnické služby</t>
  </si>
  <si>
    <t>Bodové hodnoty pro placené zdravotnické služby  …………………………………………………………………………..</t>
  </si>
  <si>
    <t>Zhotovení černobílé jednostranné fotokopie formátu A4</t>
  </si>
  <si>
    <t>Zhotovení černobílé oboustranné fotokopie formátu A4</t>
  </si>
  <si>
    <t>Poskytování informací dle zákona č. 106/1999 Sb. o svobodném přístupu k informacím v OLÚ</t>
  </si>
  <si>
    <t>Krém na ruce 100 ml</t>
  </si>
  <si>
    <t>Šampon 500 ml</t>
  </si>
  <si>
    <t>Šampon 250 ml</t>
  </si>
  <si>
    <t>Kartáček na zuby</t>
  </si>
  <si>
    <t>Tekuté toaletní mýdlo 500 ml</t>
  </si>
  <si>
    <t>Sprchový gel 250 ml</t>
  </si>
  <si>
    <t xml:space="preserve">Jelení lůj </t>
  </si>
  <si>
    <t>Čokoláda 100 g</t>
  </si>
  <si>
    <t>Čokopiškoty Figaro</t>
  </si>
  <si>
    <t>Papírové kapesníčky</t>
  </si>
  <si>
    <t>Propiska</t>
  </si>
  <si>
    <t>Káva Jacobs Aroma 250 g</t>
  </si>
  <si>
    <t>Toaletní papír rolička</t>
  </si>
  <si>
    <t>Minerálka ochucená 1,5 l</t>
  </si>
  <si>
    <t>Poplatek za zapůjčení screeningového přístroje SOMNOcheck micro Cardio pro vyšetření spánkové apnoe</t>
  </si>
  <si>
    <t>Drogérie</t>
  </si>
  <si>
    <t>Potraviny, nápoje</t>
  </si>
  <si>
    <t>Sprchový gel 400 ml</t>
  </si>
  <si>
    <t>5) Služby v laboratoři klinické biochemie pro veterinární lékaře ………………………</t>
  </si>
  <si>
    <t>5) Služby v laboratoři klinické biochemie pro veterinární lékaře</t>
  </si>
  <si>
    <t>Molimed classic mini - balení</t>
  </si>
  <si>
    <t>Tatranka</t>
  </si>
  <si>
    <t>Magnesia 1,5l</t>
  </si>
  <si>
    <t>Míček "ježek" zelený</t>
  </si>
  <si>
    <t>Pohlednice OLÚ Paseka 3D</t>
  </si>
  <si>
    <t>Krém na obličej</t>
  </si>
  <si>
    <t>Varicann - těžké nohy</t>
  </si>
  <si>
    <t>Balcann dubová kůra gel</t>
  </si>
  <si>
    <t>Bonbony - sáček</t>
  </si>
  <si>
    <t>Čokoládová tyčinka</t>
  </si>
  <si>
    <t>Mattoni 1,5 l</t>
  </si>
  <si>
    <t>Obědy cizí strávníci v jídelně - pracoviště Paseka</t>
  </si>
  <si>
    <t>Obědy cizí strávníci v jídelně - pracoviště MB</t>
  </si>
  <si>
    <t>Snídaně doprovod pacienta - pracoviště Paseka i MB</t>
  </si>
  <si>
    <t>Oběd doprovod pacienta - pracoviště Paseka</t>
  </si>
  <si>
    <t>Oběd doprovod pacienta - pracoviště MB</t>
  </si>
  <si>
    <t>Večeře doprovod pacienta - pracoviště Paseka i MB</t>
  </si>
  <si>
    <t>bez DPH</t>
  </si>
  <si>
    <t>šála</t>
  </si>
  <si>
    <t>Ošetřovací den v léčebně PNE (KP=1)</t>
  </si>
  <si>
    <t>Ošetřovací den v léčebně LNP (KP=1)</t>
  </si>
  <si>
    <t>Ošetřovací den na ošetřovatelských lůžkách (KP =1)</t>
  </si>
  <si>
    <t>Samoplátci v léčebně PNE, LNP, RHB ……………..………………………………..</t>
  </si>
  <si>
    <t>Převážení</t>
  </si>
  <si>
    <t>Převážení - zaměstnanci OLÚ (max. 1 x za měsíc)</t>
  </si>
  <si>
    <t>Mycí pěna Bodysun</t>
  </si>
  <si>
    <t>Molimed Ultra Micro</t>
  </si>
  <si>
    <t>Ledničkový tahák</t>
  </si>
  <si>
    <t>Papírové kapesníčky v krabičce</t>
  </si>
  <si>
    <t>Hřeben</t>
  </si>
  <si>
    <t>Handcann</t>
  </si>
  <si>
    <t>Dárkový poukaz 600,- Kč</t>
  </si>
  <si>
    <t>Dárkový poukaz 1000,- Kč</t>
  </si>
  <si>
    <t>Káva Jihlavanka 150 g</t>
  </si>
  <si>
    <t>Bonboniéra Tatiana, Nugát, Maraska</t>
  </si>
  <si>
    <t>Bonboniéra menší</t>
  </si>
  <si>
    <t>Merci</t>
  </si>
  <si>
    <t>Slané tyčinky</t>
  </si>
  <si>
    <t>Džus 1 l</t>
  </si>
  <si>
    <t>Mycí emulze BO+</t>
  </si>
  <si>
    <t>Ortéza univerzální</t>
  </si>
  <si>
    <t>Ortéza M,L,XL</t>
  </si>
  <si>
    <t>Pomůcka na masáž</t>
  </si>
  <si>
    <t>Špunty do uší</t>
  </si>
  <si>
    <t xml:space="preserve">Obědy zaměstnancům </t>
  </si>
  <si>
    <t>Plastový sud</t>
  </si>
  <si>
    <r>
      <t>Cena za ks</t>
    </r>
    <r>
      <rPr>
        <b/>
        <vertAlign val="superscript"/>
        <sz val="12"/>
        <rFont val="Times New Roman"/>
        <family val="1"/>
        <charset val="238"/>
      </rPr>
      <t xml:space="preserve"> včetně DPH</t>
    </r>
  </si>
  <si>
    <t>SM systém set (lano, kniha, CD)</t>
  </si>
  <si>
    <t>ZinOxid krém 250 g</t>
  </si>
  <si>
    <t xml:space="preserve">Mentholcann Arthro </t>
  </si>
  <si>
    <t>Toffifee 125 g</t>
  </si>
  <si>
    <t>Linecké rohlíčky 220 g</t>
  </si>
  <si>
    <t>Halls bonbony</t>
  </si>
  <si>
    <t>Studentská pečeť 180 g</t>
  </si>
  <si>
    <t>Zlaté oplatky Opavia 146g</t>
  </si>
  <si>
    <t>Zaměstnanci na dohodu Paseka  + MB</t>
  </si>
  <si>
    <t>Doplatek za neoprávněnou stravu zaměstnanci - MB</t>
  </si>
  <si>
    <t>Doplatek za neoprávněnou stravu zaměstnanci - Paseka</t>
  </si>
  <si>
    <t>Látkové pytle na praní</t>
  </si>
  <si>
    <t>Spirometrické vyšetření v rámci vstupní prohlídky</t>
  </si>
  <si>
    <t>Spirometrické vyšetření v rámci periodické prohlídky</t>
  </si>
  <si>
    <t>Nákupní taška</t>
  </si>
  <si>
    <t>Minerálka 0,5 l</t>
  </si>
  <si>
    <t>Káva pražená mletá 250 g</t>
  </si>
  <si>
    <t>Káva instantní 200 g</t>
  </si>
  <si>
    <t>Dezert Merci 250g</t>
  </si>
  <si>
    <t>Dezert Laguna 200 g</t>
  </si>
  <si>
    <t>Bebe biskvit 130g</t>
  </si>
  <si>
    <t>Ondrášovka s příchutí 1,5 litru</t>
  </si>
  <si>
    <t>Ceník laboratorních výkonů pro samoplátce</t>
  </si>
  <si>
    <t>Osoby</t>
  </si>
  <si>
    <t>Body</t>
  </si>
  <si>
    <t>-31-</t>
  </si>
  <si>
    <t>-32-</t>
  </si>
  <si>
    <t>Ceník laboratorních výkonů pro veterinární vyšetření zvířat</t>
  </si>
  <si>
    <t>Sazba DPH %</t>
  </si>
  <si>
    <t>Ceny jsou uvedeny včetně DPH.</t>
  </si>
  <si>
    <t>Oplatky Mila 50 g</t>
  </si>
  <si>
    <t>Čokopiškoty 147 g</t>
  </si>
  <si>
    <t>Ondrášovka bez příchuti 1,5 litru</t>
  </si>
  <si>
    <t>DIA Ela oplatky - lískoořechové, nugátové 40 g</t>
  </si>
  <si>
    <t>Zlaté Club máslové sušenky 140 g</t>
  </si>
  <si>
    <t xml:space="preserve">Zlaté věnečky 150 g </t>
  </si>
  <si>
    <t xml:space="preserve">Oplatky Siesta 35 g </t>
  </si>
  <si>
    <t>Dezert Toffifee 125 g</t>
  </si>
  <si>
    <t>Milena 32 g</t>
  </si>
  <si>
    <t>Kaštany 45 g</t>
  </si>
  <si>
    <t>Krekry TUC 100 g</t>
  </si>
  <si>
    <t>Magnesia 1,5 litru</t>
  </si>
  <si>
    <t>Tekuté mýdlo s dávkovačem 500 ml</t>
  </si>
  <si>
    <t>Sprchový gel 250ml</t>
  </si>
  <si>
    <t>Sprchový gel a šampon 500 ml</t>
  </si>
  <si>
    <t>Papírové kapesníčky v krabičce 100 ks</t>
  </si>
  <si>
    <t>-22-</t>
  </si>
  <si>
    <t>Nutridrink Juice style</t>
  </si>
  <si>
    <t>Nutridrink Protein</t>
  </si>
  <si>
    <t>Tělové mléko 500 ml</t>
  </si>
  <si>
    <t>Sprchový gel Mitia 400 ml</t>
  </si>
  <si>
    <t>Bebe sušenky rodinné</t>
  </si>
  <si>
    <t>Oplatek - Mila, Anita, Margot</t>
  </si>
  <si>
    <t>Brambůrky strážnické</t>
  </si>
  <si>
    <t>Sirup 0,7 l</t>
  </si>
  <si>
    <t>Bebe sušenky dobré ráno 50 g</t>
  </si>
  <si>
    <t>Věnečky kakaové, žloutkové</t>
  </si>
  <si>
    <t>Kávenky, Vesna 50 g</t>
  </si>
  <si>
    <t>Zlaté polomáčené sušenky 100 g</t>
  </si>
  <si>
    <t>Žvýkačky</t>
  </si>
  <si>
    <t>-33-</t>
  </si>
  <si>
    <t>Kopie lékařské zprávy (i žádost do domava seniorů)</t>
  </si>
  <si>
    <t>Rumové pralinky Orion 144 g</t>
  </si>
  <si>
    <t>Zlaté oplatky  146g</t>
  </si>
  <si>
    <t>Zubní pasta 75 ml</t>
  </si>
  <si>
    <t>Šampon na vlasy 1 litr (bříza, kopřiva)</t>
  </si>
  <si>
    <t>Toaletní mýdlo 90 g</t>
  </si>
  <si>
    <t>Tělový sprej</t>
  </si>
  <si>
    <t>Sprchová čepice foliová</t>
  </si>
  <si>
    <t>Sprchová čepice pevnější</t>
  </si>
  <si>
    <t>Nealko pivo v plechu</t>
  </si>
  <si>
    <t>Birell nealko</t>
  </si>
  <si>
    <t>Pastelky OLÚ Paseka</t>
  </si>
  <si>
    <t>Taška OLÚ Paseka</t>
  </si>
  <si>
    <t>Knihy, brožury, pohlednice, kalendáře, reklamní předměty</t>
  </si>
  <si>
    <t>Pohlednice OLÚ Moravský Beroun</t>
  </si>
  <si>
    <t>Propiska s logem</t>
  </si>
  <si>
    <t>Pastelky s logem</t>
  </si>
  <si>
    <t>Taška látková s logem</t>
  </si>
  <si>
    <t>Parkování u vrátnice - za každou započatou hodinu</t>
  </si>
  <si>
    <t>FLOW-BALL zařízení pro dýchací cvičení</t>
  </si>
  <si>
    <t>Alpa 160 ml</t>
  </si>
  <si>
    <t>Indulona 100 ml</t>
  </si>
  <si>
    <t>Lak na vlasy</t>
  </si>
  <si>
    <t>Slané tyčinky Havlík 90 g</t>
  </si>
  <si>
    <t>Brambůrky Staročeské 80 g</t>
  </si>
  <si>
    <t>Káva Jacobs Krönung 250 g</t>
  </si>
  <si>
    <t>Florenta 112 g</t>
  </si>
  <si>
    <t>Cena Kč včetně DPH</t>
  </si>
  <si>
    <t>Over-ball Ø 26 cm</t>
  </si>
  <si>
    <t>Míček soft SUPER Ø 7 cm - žlutý</t>
  </si>
  <si>
    <t>Balanční čočka Stepping Stone</t>
  </si>
  <si>
    <t>Ústenka 1 ks</t>
  </si>
  <si>
    <t>3BIT 46 g</t>
  </si>
  <si>
    <t>Deli 35 g - různé druhy</t>
  </si>
  <si>
    <t>Káva Jakobs Krönung 250 g</t>
  </si>
  <si>
    <t>Kofila tyčinka 35 g</t>
  </si>
  <si>
    <t>Banánky v čokoládě 45 g</t>
  </si>
  <si>
    <t>Margot 90 g</t>
  </si>
  <si>
    <t>Miňonky 50 g</t>
  </si>
  <si>
    <t>Milka čokoláda 100 g</t>
  </si>
  <si>
    <t>Hašlerky originál 90 g</t>
  </si>
  <si>
    <t>Klokanky 90 g</t>
  </si>
  <si>
    <t>Slané tyčinky 90 g Havlík různé druhy</t>
  </si>
  <si>
    <t>Staročeské brambůrky 80 g různé druhy</t>
  </si>
  <si>
    <t>Birell nealko v plechu 0,5 l</t>
  </si>
  <si>
    <t>Jelení lůj 28 g</t>
  </si>
  <si>
    <t>Přesnídávka Hello 100 g</t>
  </si>
  <si>
    <t>Slavia furé 90 g</t>
  </si>
  <si>
    <t>samostatného Sazebníku dle sjednané smlouvy přes fakturu, s vyjímkou vyplnění</t>
  </si>
  <si>
    <t xml:space="preserve">Pro nacenění se použije výše uvedený Cenový </t>
  </si>
  <si>
    <t xml:space="preserve">věstník s uplatněním snížené sazby </t>
  </si>
  <si>
    <t>Vyžádané lékařské služby pro orgány státní správy</t>
  </si>
  <si>
    <t>Úhrada za poskytování informací podle zákona č. 106/1999 Sb., o svobodném přístupu k informacím je ve výši sazby, která je v souladu s ustanovením § 17 zákona a nařízením vlády č. 173/2006 Sb., o zásadách stanovení úhrad a licenčních odměn za poskytování informací podle výše uvedeného zákona. K uvedené sazbě je nutné připočítat náklady za kopie, CD, flash disky příp. poštovné.</t>
  </si>
  <si>
    <t>-34-</t>
  </si>
  <si>
    <t>-35-</t>
  </si>
  <si>
    <t>Respirátor FFP2 bez výdech.ventilu</t>
  </si>
  <si>
    <t>č.</t>
  </si>
  <si>
    <t>Název</t>
  </si>
  <si>
    <t>Jedn.</t>
  </si>
  <si>
    <t>Celkem</t>
  </si>
  <si>
    <t>ks</t>
  </si>
  <si>
    <t>povlak na přikrývku malý</t>
  </si>
  <si>
    <t>povlak na polštář malý</t>
  </si>
  <si>
    <t>prostěradlo obyčejné</t>
  </si>
  <si>
    <t>prostěradlo s gumou, froté</t>
  </si>
  <si>
    <t>prostěradlo obyč., napínací malé</t>
  </si>
  <si>
    <t>prostěradlo obyč., dvojité</t>
  </si>
  <si>
    <t>prostěradlo froté dvojité</t>
  </si>
  <si>
    <t>podložka</t>
  </si>
  <si>
    <t>ručník obyčejný, froté</t>
  </si>
  <si>
    <t>ručník obyčejný, froté malý</t>
  </si>
  <si>
    <t>utěrka</t>
  </si>
  <si>
    <t>osuška obyčejná, froté</t>
  </si>
  <si>
    <t>ubrousek, prostírání</t>
  </si>
  <si>
    <t>ubrus malý do 70x70, napron</t>
  </si>
  <si>
    <t>ubrus banketní</t>
  </si>
  <si>
    <t>sukně na stůl</t>
  </si>
  <si>
    <t>předložka</t>
  </si>
  <si>
    <t>hadr</t>
  </si>
  <si>
    <t>mop, zemovka</t>
  </si>
  <si>
    <t>deka</t>
  </si>
  <si>
    <t>deka malá, dětská</t>
  </si>
  <si>
    <t>deka molitanová, prošívaná, péřová</t>
  </si>
  <si>
    <t>polštář výplň</t>
  </si>
  <si>
    <t>polštář výplň malý</t>
  </si>
  <si>
    <t>plášť</t>
  </si>
  <si>
    <t>kalhoty</t>
  </si>
  <si>
    <t>šaty</t>
  </si>
  <si>
    <t>rondon, blůza</t>
  </si>
  <si>
    <t>košile</t>
  </si>
  <si>
    <t>halena</t>
  </si>
  <si>
    <t>mikina, svetr</t>
  </si>
  <si>
    <t>kraťasy</t>
  </si>
  <si>
    <t>bunda, kabát</t>
  </si>
  <si>
    <t>tričko, rolák, tílko</t>
  </si>
  <si>
    <t>trenýrky</t>
  </si>
  <si>
    <t>kalhoty pyžamové</t>
  </si>
  <si>
    <t>blůza pyžamová</t>
  </si>
  <si>
    <t>noční košile</t>
  </si>
  <si>
    <t>blůza pracovní</t>
  </si>
  <si>
    <t>kalhoty pracovní</t>
  </si>
  <si>
    <t>blůza pracovní zimní</t>
  </si>
  <si>
    <t>kalhoty pracovní zimní</t>
  </si>
  <si>
    <t>kombinéza</t>
  </si>
  <si>
    <t>vesta pracovní</t>
  </si>
  <si>
    <t>vesta zimní</t>
  </si>
  <si>
    <t>pytel na prádlo malý</t>
  </si>
  <si>
    <t>anděl</t>
  </si>
  <si>
    <t>chňapka</t>
  </si>
  <si>
    <t>potah na podsedák</t>
  </si>
  <si>
    <t>chránič matrace, gumovka</t>
  </si>
  <si>
    <t>vesta reflexní, rozlišovák</t>
  </si>
  <si>
    <t>rukavice</t>
  </si>
  <si>
    <t>vesta flaušová</t>
  </si>
  <si>
    <t>čepice, lodička</t>
  </si>
  <si>
    <t>praní výrobních vaků</t>
  </si>
  <si>
    <t>návleky</t>
  </si>
  <si>
    <t>potah na židli</t>
  </si>
  <si>
    <t>rouška</t>
  </si>
  <si>
    <t>dětské oblečení</t>
  </si>
  <si>
    <t>manipulační poplatek</t>
  </si>
  <si>
    <t>Praní textilu a oděvů</t>
  </si>
  <si>
    <t>-24-</t>
  </si>
  <si>
    <t>kalhoty bílé</t>
  </si>
  <si>
    <t>košile, halena, šaty bílé</t>
  </si>
  <si>
    <t>plášť pracovní, bílý</t>
  </si>
  <si>
    <t>vesta fleece</t>
  </si>
  <si>
    <t>mikina</t>
  </si>
  <si>
    <t>rukavice lékařské</t>
  </si>
  <si>
    <t xml:space="preserve">pytlík (návlek) </t>
  </si>
  <si>
    <t>prostěradlo obyčejné, froté</t>
  </si>
  <si>
    <t>utěrka, hadr</t>
  </si>
  <si>
    <t>ortéza</t>
  </si>
  <si>
    <t>prostírání, ubrousek</t>
  </si>
  <si>
    <t>Koncový ceník - LÉKAŘI</t>
  </si>
  <si>
    <t>Koncový ceník - ZÁKLADNÍ</t>
  </si>
  <si>
    <t>Křupky arašídové</t>
  </si>
  <si>
    <t xml:space="preserve">Hřeben dámský </t>
  </si>
  <si>
    <t>-27-</t>
  </si>
  <si>
    <t>Obědy cizí strávnící do jídlonosičů - pracoviště Paseka</t>
  </si>
  <si>
    <t>Obědy cizí strávnící do jídlonosičů - pracoviště MB</t>
  </si>
  <si>
    <t>Provedení antigenního testu na COVID</t>
  </si>
  <si>
    <t>Provedení antigenního testu na COVID - zaměstnanci</t>
  </si>
  <si>
    <t>D-Dimery</t>
  </si>
  <si>
    <t>Odběr krve u dítěte</t>
  </si>
  <si>
    <t>Samoplátce</t>
  </si>
  <si>
    <t>Pronájem prodejního místa (Kč/den)</t>
  </si>
  <si>
    <t>Pronájem garáží (Kč/měsíc)</t>
  </si>
  <si>
    <t>Pronájem kantýny (Kč/měsíc)</t>
  </si>
  <si>
    <t>záclona</t>
  </si>
  <si>
    <t>závěs</t>
  </si>
  <si>
    <t>přehozy, potahy</t>
  </si>
  <si>
    <t>brindák</t>
  </si>
  <si>
    <t>z toho: snídaně</t>
  </si>
  <si>
    <t xml:space="preserve">            oběd</t>
  </si>
  <si>
    <t xml:space="preserve">            večeře</t>
  </si>
  <si>
    <t>MoliCare mobile L</t>
  </si>
  <si>
    <t>MoliCare mobile M</t>
  </si>
  <si>
    <t>MoliCare noční L</t>
  </si>
  <si>
    <t>MoliCare noční M</t>
  </si>
  <si>
    <t>MoliCare denní L</t>
  </si>
  <si>
    <t>MoliCare denní M</t>
  </si>
  <si>
    <t>MoliCare Mobile XL</t>
  </si>
  <si>
    <t>MoliCare denní XL</t>
  </si>
  <si>
    <t>MoliCare noční XL</t>
  </si>
  <si>
    <t>Molicare mobile XL</t>
  </si>
  <si>
    <r>
      <t xml:space="preserve">Molicare mobile </t>
    </r>
    <r>
      <rPr>
        <sz val="12"/>
        <color indexed="8"/>
        <rFont val="Times New Roman"/>
        <family val="1"/>
        <charset val="238"/>
      </rPr>
      <t>L</t>
    </r>
  </si>
  <si>
    <r>
      <t xml:space="preserve">Molicare mobile </t>
    </r>
    <r>
      <rPr>
        <sz val="12"/>
        <color indexed="8"/>
        <rFont val="Times New Roman"/>
        <family val="1"/>
        <charset val="238"/>
      </rPr>
      <t>M</t>
    </r>
  </si>
  <si>
    <t>Molicare noční L</t>
  </si>
  <si>
    <t>Molicare noční M</t>
  </si>
  <si>
    <t>Molicare denní L</t>
  </si>
  <si>
    <t>Molicare denní M</t>
  </si>
  <si>
    <t>Molicare denní XL</t>
  </si>
  <si>
    <t>Molicare noční XL</t>
  </si>
  <si>
    <t>V případě, že osoba neopustí areál do 15 minut po skončení vyšetření - 30 Kč za každou započatou hodinu</t>
  </si>
  <si>
    <t>Hostinská činnost - pracoviště Paseka a Moravský Beroun</t>
  </si>
  <si>
    <t>Velký míč Maxafe Ø 53 cm</t>
  </si>
  <si>
    <t>Thera-band modrý</t>
  </si>
  <si>
    <t>Knihy, pohlednice, brožury</t>
  </si>
  <si>
    <t>-6-</t>
  </si>
  <si>
    <t>-7-</t>
  </si>
  <si>
    <t>-25-</t>
  </si>
  <si>
    <t>Dentacann přírodní zubní pasta</t>
  </si>
  <si>
    <t>Míček soft SUPER Ø 4 cm</t>
  </si>
  <si>
    <t>Peroneální páska dlouhá</t>
  </si>
  <si>
    <t>Knedle Paseka</t>
  </si>
  <si>
    <t>Knedle MB</t>
  </si>
  <si>
    <t>Nájemné 2023</t>
  </si>
  <si>
    <t xml:space="preserve"> vydané ve Věstníku MZ ČR č.13/2022 - Příloha č.1.</t>
  </si>
  <si>
    <t xml:space="preserve">Pro rok 2023 se uplatní příslušná ustanovení dle Cenového předpisu </t>
  </si>
  <si>
    <t>Molicare Skin ochranný krém se zinkem 200ml</t>
  </si>
  <si>
    <t>Dárkový poukaz 300,- Kč</t>
  </si>
  <si>
    <t>Dárkový poukaz 500,- Kč</t>
  </si>
  <si>
    <t>Dárkový poukaz 800,- Kč</t>
  </si>
  <si>
    <t>Miňonky</t>
  </si>
  <si>
    <t xml:space="preserve">Káva 2in1 </t>
  </si>
  <si>
    <t xml:space="preserve">Káva 3in1 </t>
  </si>
  <si>
    <t>Oplatky DIA</t>
  </si>
  <si>
    <t>MoliCare skin čistící pěna</t>
  </si>
  <si>
    <t>MoliCare skin ochranný krém se zinkem</t>
  </si>
  <si>
    <t>Ministerstva zdravotnictví 1/2023/CAU ze dne 11.listopadu 2022</t>
  </si>
  <si>
    <t>Posilovací guma - žlutá</t>
  </si>
  <si>
    <t>Posilovací guma - červená</t>
  </si>
  <si>
    <t>Posilovací guma - zelená</t>
  </si>
  <si>
    <t>Posilovací guma - modrá</t>
  </si>
  <si>
    <t>Známka 23,- Kč</t>
  </si>
  <si>
    <t>Aktualizace k 1.4.2023</t>
  </si>
  <si>
    <t>Navlékač ponožek - plastový</t>
  </si>
  <si>
    <t>Navlékač ponožek - s jemnou textilií</t>
  </si>
  <si>
    <t>V Pasece dne: 22.3.2023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</si>
</sst>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######0"/>
    <numFmt numFmtId="165" formatCode="#,##0_ ;[Red]\-#,##0\ "/>
  </numFmts>
  <fonts count="54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2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</font>
    <font>
      <sz val="10"/>
      <name val="Times New Roman CE"/>
      <family val="1"/>
      <charset val="238"/>
    </font>
    <font>
      <b/>
      <sz val="10"/>
      <color indexed="10"/>
      <name val="Times New Roman"/>
      <family val="1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EAE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0BBD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BEC4F4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6">
    <xf numFmtId="0" fontId="0" fillId="0" borderId="0" xfId="0"/>
    <xf numFmtId="0" fontId="27" fillId="0" borderId="0" xfId="0" applyFont="1"/>
    <xf numFmtId="0" fontId="28" fillId="0" borderId="0" xfId="0" applyFont="1"/>
    <xf numFmtId="0" fontId="2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30" fillId="0" borderId="0" xfId="0" applyFont="1"/>
    <xf numFmtId="0" fontId="0" fillId="0" borderId="7" xfId="0" applyBorder="1"/>
    <xf numFmtId="0" fontId="0" fillId="0" borderId="8" xfId="0" applyBorder="1"/>
    <xf numFmtId="0" fontId="30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30" fillId="0" borderId="0" xfId="0" applyFont="1" applyBorder="1"/>
    <xf numFmtId="0" fontId="0" fillId="0" borderId="11" xfId="0" applyBorder="1"/>
    <xf numFmtId="49" fontId="30" fillId="0" borderId="0" xfId="0" applyNumberFormat="1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28" fillId="0" borderId="0" xfId="0" applyFont="1" applyFill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0" xfId="0" applyFont="1" applyFill="1" applyBorder="1" applyAlignment="1">
      <alignment horizontal="center" wrapText="1"/>
    </xf>
    <xf numFmtId="0" fontId="0" fillId="0" borderId="0" xfId="0" applyFill="1"/>
    <xf numFmtId="0" fontId="10" fillId="0" borderId="0" xfId="0" applyFont="1"/>
    <xf numFmtId="0" fontId="11" fillId="0" borderId="0" xfId="0" applyFont="1"/>
    <xf numFmtId="0" fontId="1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8" fontId="15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8" fontId="10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9" fontId="0" fillId="0" borderId="0" xfId="0" applyNumberFormat="1" applyAlignment="1"/>
    <xf numFmtId="0" fontId="31" fillId="0" borderId="0" xfId="0" applyFont="1"/>
    <xf numFmtId="0" fontId="29" fillId="0" borderId="0" xfId="0" applyFont="1" applyAlignment="1">
      <alignment horizontal="left" indent="4"/>
    </xf>
    <xf numFmtId="0" fontId="26" fillId="0" borderId="0" xfId="0" applyFont="1"/>
    <xf numFmtId="0" fontId="3" fillId="0" borderId="15" xfId="0" applyFont="1" applyBorder="1" applyAlignment="1">
      <alignment horizontal="center"/>
    </xf>
    <xf numFmtId="0" fontId="16" fillId="0" borderId="16" xfId="0" applyFont="1" applyFill="1" applyBorder="1" applyAlignment="1">
      <alignment horizontal="left"/>
    </xf>
    <xf numFmtId="3" fontId="15" fillId="0" borderId="17" xfId="0" applyNumberFormat="1" applyFont="1" applyBorder="1" applyAlignment="1">
      <alignment horizontal="center"/>
    </xf>
    <xf numFmtId="0" fontId="16" fillId="0" borderId="16" xfId="0" applyFont="1" applyFill="1" applyBorder="1" applyAlignment="1">
      <alignment vertical="center" wrapText="1"/>
    </xf>
    <xf numFmtId="3" fontId="15" fillId="0" borderId="17" xfId="0" applyNumberFormat="1" applyFont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9" fontId="5" fillId="0" borderId="19" xfId="0" applyNumberFormat="1" applyFont="1" applyFill="1" applyBorder="1" applyAlignment="1">
      <alignment horizontal="center"/>
    </xf>
    <xf numFmtId="0" fontId="16" fillId="0" borderId="2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/>
    <xf numFmtId="0" fontId="16" fillId="0" borderId="21" xfId="0" applyFont="1" applyFill="1" applyBorder="1" applyAlignment="1">
      <alignment horizontal="left"/>
    </xf>
    <xf numFmtId="0" fontId="16" fillId="0" borderId="22" xfId="0" applyFont="1" applyFill="1" applyBorder="1" applyAlignment="1">
      <alignment horizontal="left"/>
    </xf>
    <xf numFmtId="0" fontId="11" fillId="0" borderId="16" xfId="0" applyFont="1" applyBorder="1"/>
    <xf numFmtId="0" fontId="11" fillId="0" borderId="20" xfId="0" applyFont="1" applyBorder="1"/>
    <xf numFmtId="9" fontId="16" fillId="0" borderId="15" xfId="0" applyNumberFormat="1" applyFont="1" applyFill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11" fillId="0" borderId="24" xfId="0" applyNumberFormat="1" applyFont="1" applyBorder="1" applyAlignment="1">
      <alignment horizontal="center"/>
    </xf>
    <xf numFmtId="3" fontId="10" fillId="0" borderId="17" xfId="0" applyNumberFormat="1" applyFont="1" applyBorder="1" applyAlignment="1">
      <alignment horizontal="center"/>
    </xf>
    <xf numFmtId="9" fontId="11" fillId="0" borderId="6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6" xfId="0" applyFont="1" applyBorder="1" applyAlignment="1">
      <alignment horizontal="center"/>
    </xf>
    <xf numFmtId="0" fontId="29" fillId="0" borderId="0" xfId="0" applyFont="1"/>
    <xf numFmtId="0" fontId="14" fillId="2" borderId="27" xfId="0" applyFont="1" applyFill="1" applyBorder="1" applyAlignment="1">
      <alignment horizontal="center" vertical="center"/>
    </xf>
    <xf numFmtId="0" fontId="0" fillId="2" borderId="0" xfId="0" applyFill="1"/>
    <xf numFmtId="0" fontId="15" fillId="2" borderId="1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 applyFill="1" applyBorder="1"/>
    <xf numFmtId="0" fontId="16" fillId="0" borderId="18" xfId="0" applyFont="1" applyFill="1" applyBorder="1" applyAlignment="1">
      <alignment horizontal="left"/>
    </xf>
    <xf numFmtId="9" fontId="16" fillId="0" borderId="1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33" fillId="0" borderId="0" xfId="0" applyFont="1"/>
    <xf numFmtId="0" fontId="3" fillId="0" borderId="0" xfId="0" applyFont="1" applyBorder="1" applyAlignment="1">
      <alignment horizontal="center"/>
    </xf>
    <xf numFmtId="1" fontId="3" fillId="0" borderId="4" xfId="0" applyNumberFormat="1" applyFont="1" applyBorder="1" applyAlignment="1">
      <alignment horizontal="right"/>
    </xf>
    <xf numFmtId="1" fontId="3" fillId="3" borderId="2" xfId="0" applyNumberFormat="1" applyFont="1" applyFill="1" applyBorder="1"/>
    <xf numFmtId="1" fontId="3" fillId="3" borderId="4" xfId="0" applyNumberFormat="1" applyFont="1" applyFill="1" applyBorder="1"/>
    <xf numFmtId="0" fontId="18" fillId="0" borderId="0" xfId="0" applyFont="1"/>
    <xf numFmtId="0" fontId="34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0" fontId="35" fillId="0" borderId="0" xfId="0" applyFont="1"/>
    <xf numFmtId="3" fontId="0" fillId="0" borderId="0" xfId="0" applyNumberFormat="1"/>
    <xf numFmtId="0" fontId="35" fillId="0" borderId="0" xfId="0" applyFont="1" applyFill="1"/>
    <xf numFmtId="3" fontId="0" fillId="0" borderId="0" xfId="0" applyNumberFormat="1" applyFill="1"/>
    <xf numFmtId="1" fontId="3" fillId="0" borderId="2" xfId="0" applyNumberFormat="1" applyFont="1" applyBorder="1"/>
    <xf numFmtId="1" fontId="3" fillId="0" borderId="4" xfId="0" applyNumberFormat="1" applyFont="1" applyBorder="1"/>
    <xf numFmtId="1" fontId="3" fillId="0" borderId="5" xfId="0" applyNumberFormat="1" applyFont="1" applyBorder="1"/>
    <xf numFmtId="0" fontId="29" fillId="0" borderId="0" xfId="0" applyFont="1" applyFill="1"/>
    <xf numFmtId="0" fontId="29" fillId="0" borderId="0" xfId="0" applyFont="1" applyBorder="1" applyAlignment="1">
      <alignment horizontal="center"/>
    </xf>
    <xf numFmtId="0" fontId="3" fillId="0" borderId="4" xfId="0" applyFont="1" applyBorder="1"/>
    <xf numFmtId="1" fontId="3" fillId="0" borderId="0" xfId="0" applyNumberFormat="1" applyFont="1" applyBorder="1"/>
    <xf numFmtId="2" fontId="3" fillId="0" borderId="30" xfId="0" applyNumberFormat="1" applyFont="1" applyBorder="1"/>
    <xf numFmtId="0" fontId="3" fillId="0" borderId="30" xfId="0" applyFont="1" applyBorder="1" applyAlignment="1">
      <alignment horizontal="center"/>
    </xf>
    <xf numFmtId="2" fontId="0" fillId="0" borderId="17" xfId="0" applyNumberFormat="1" applyBorder="1"/>
    <xf numFmtId="2" fontId="0" fillId="0" borderId="25" xfId="0" applyNumberFormat="1" applyBorder="1"/>
    <xf numFmtId="0" fontId="32" fillId="0" borderId="28" xfId="0" applyFont="1" applyBorder="1"/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9" fillId="0" borderId="35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2" fontId="0" fillId="0" borderId="28" xfId="0" applyNumberFormat="1" applyBorder="1"/>
    <xf numFmtId="2" fontId="36" fillId="0" borderId="31" xfId="0" applyNumberFormat="1" applyFont="1" applyBorder="1"/>
    <xf numFmtId="2" fontId="36" fillId="0" borderId="17" xfId="0" applyNumberFormat="1" applyFont="1" applyBorder="1"/>
    <xf numFmtId="2" fontId="36" fillId="0" borderId="25" xfId="0" applyNumberFormat="1" applyFont="1" applyBorder="1"/>
    <xf numFmtId="0" fontId="0" fillId="0" borderId="0" xfId="0"/>
    <xf numFmtId="3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3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9" fontId="5" fillId="0" borderId="5" xfId="0" applyNumberFormat="1" applyFont="1" applyFill="1" applyBorder="1" applyAlignment="1">
      <alignment horizontal="center"/>
    </xf>
    <xf numFmtId="3" fontId="16" fillId="0" borderId="37" xfId="0" applyNumberFormat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2" fontId="0" fillId="0" borderId="38" xfId="0" applyNumberFormat="1" applyBorder="1"/>
    <xf numFmtId="2" fontId="0" fillId="0" borderId="39" xfId="0" applyNumberFormat="1" applyBorder="1"/>
    <xf numFmtId="3" fontId="15" fillId="0" borderId="19" xfId="0" applyNumberFormat="1" applyFont="1" applyBorder="1" applyAlignment="1">
      <alignment horizontal="right" vertical="center"/>
    </xf>
    <xf numFmtId="3" fontId="15" fillId="0" borderId="24" xfId="0" applyNumberFormat="1" applyFont="1" applyBorder="1" applyAlignment="1">
      <alignment horizontal="right" vertical="center"/>
    </xf>
    <xf numFmtId="3" fontId="15" fillId="0" borderId="24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/>
    </xf>
    <xf numFmtId="1" fontId="3" fillId="0" borderId="4" xfId="0" applyNumberFormat="1" applyFont="1" applyFill="1" applyBorder="1"/>
    <xf numFmtId="0" fontId="3" fillId="0" borderId="3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34" xfId="0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right"/>
    </xf>
    <xf numFmtId="2" fontId="36" fillId="0" borderId="17" xfId="0" applyNumberFormat="1" applyFont="1" applyFill="1" applyBorder="1"/>
    <xf numFmtId="0" fontId="23" fillId="0" borderId="42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0" borderId="17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0" xfId="0" applyFont="1"/>
    <xf numFmtId="0" fontId="22" fillId="0" borderId="2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5" xfId="0" applyNumberFormat="1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18" fillId="0" borderId="47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43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18" fillId="0" borderId="48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37" fillId="0" borderId="0" xfId="0" applyFont="1"/>
    <xf numFmtId="0" fontId="27" fillId="0" borderId="0" xfId="0" applyFont="1" applyAlignment="1">
      <alignment horizontal="right"/>
    </xf>
    <xf numFmtId="2" fontId="18" fillId="0" borderId="31" xfId="0" applyNumberFormat="1" applyFont="1" applyBorder="1"/>
    <xf numFmtId="2" fontId="18" fillId="0" borderId="17" xfId="0" applyNumberFormat="1" applyFont="1" applyBorder="1"/>
    <xf numFmtId="2" fontId="18" fillId="0" borderId="25" xfId="0" applyNumberFormat="1" applyFont="1" applyBorder="1"/>
    <xf numFmtId="2" fontId="27" fillId="0" borderId="42" xfId="0" applyNumberFormat="1" applyFont="1" applyBorder="1"/>
    <xf numFmtId="2" fontId="27" fillId="0" borderId="17" xfId="0" applyNumberFormat="1" applyFont="1" applyBorder="1"/>
    <xf numFmtId="2" fontId="22" fillId="0" borderId="17" xfId="0" applyNumberFormat="1" applyFont="1" applyBorder="1"/>
    <xf numFmtId="0" fontId="21" fillId="0" borderId="49" xfId="0" applyFont="1" applyBorder="1" applyAlignment="1">
      <alignment horizontal="center"/>
    </xf>
    <xf numFmtId="0" fontId="18" fillId="0" borderId="9" xfId="0" applyFont="1" applyBorder="1" applyAlignment="1">
      <alignment horizontal="right"/>
    </xf>
    <xf numFmtId="0" fontId="18" fillId="0" borderId="26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2" fontId="18" fillId="0" borderId="23" xfId="0" applyNumberFormat="1" applyFont="1" applyBorder="1"/>
    <xf numFmtId="0" fontId="21" fillId="0" borderId="50" xfId="0" applyFont="1" applyBorder="1" applyAlignment="1">
      <alignment horizontal="center"/>
    </xf>
    <xf numFmtId="0" fontId="18" fillId="0" borderId="14" xfId="0" applyFont="1" applyBorder="1" applyAlignment="1">
      <alignment horizontal="right"/>
    </xf>
    <xf numFmtId="0" fontId="18" fillId="0" borderId="37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2" fontId="18" fillId="0" borderId="42" xfId="0" applyNumberFormat="1" applyFont="1" applyBorder="1"/>
    <xf numFmtId="0" fontId="21" fillId="0" borderId="51" xfId="0" applyFont="1" applyBorder="1" applyAlignment="1">
      <alignment horizontal="center"/>
    </xf>
    <xf numFmtId="0" fontId="18" fillId="0" borderId="11" xfId="0" applyFont="1" applyBorder="1" applyAlignment="1">
      <alignment horizontal="right"/>
    </xf>
    <xf numFmtId="0" fontId="18" fillId="0" borderId="35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2" fontId="18" fillId="0" borderId="52" xfId="0" applyNumberFormat="1" applyFont="1" applyBorder="1"/>
    <xf numFmtId="0" fontId="18" fillId="0" borderId="0" xfId="0" applyFont="1" applyBorder="1" applyAlignment="1"/>
    <xf numFmtId="0" fontId="18" fillId="0" borderId="0" xfId="0" applyFont="1" applyBorder="1" applyAlignment="1">
      <alignment horizontal="right"/>
    </xf>
    <xf numFmtId="49" fontId="18" fillId="0" borderId="0" xfId="0" applyNumberFormat="1" applyFont="1" applyBorder="1" applyAlignment="1">
      <alignment horizontal="center"/>
    </xf>
    <xf numFmtId="0" fontId="3" fillId="0" borderId="33" xfId="0" applyFont="1" applyBorder="1" applyAlignment="1">
      <alignment horizontal="right"/>
    </xf>
    <xf numFmtId="0" fontId="29" fillId="0" borderId="33" xfId="0" applyFont="1" applyBorder="1" applyAlignment="1">
      <alignment horizontal="right"/>
    </xf>
    <xf numFmtId="0" fontId="29" fillId="0" borderId="34" xfId="0" applyFont="1" applyBorder="1" applyAlignment="1">
      <alignment horizontal="right"/>
    </xf>
    <xf numFmtId="0" fontId="0" fillId="0" borderId="4" xfId="0" applyBorder="1"/>
    <xf numFmtId="0" fontId="0" fillId="0" borderId="24" xfId="0" applyBorder="1"/>
    <xf numFmtId="0" fontId="0" fillId="0" borderId="5" xfId="0" applyBorder="1"/>
    <xf numFmtId="0" fontId="0" fillId="0" borderId="6" xfId="0" applyBorder="1"/>
    <xf numFmtId="0" fontId="0" fillId="0" borderId="1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8" xfId="0" applyBorder="1"/>
    <xf numFmtId="0" fontId="0" fillId="0" borderId="37" xfId="0" applyBorder="1"/>
    <xf numFmtId="0" fontId="0" fillId="0" borderId="19" xfId="0" applyBorder="1"/>
    <xf numFmtId="1" fontId="0" fillId="0" borderId="0" xfId="0" applyNumberFormat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Protection="1"/>
    <xf numFmtId="164" fontId="0" fillId="0" borderId="0" xfId="0" applyNumberFormat="1" applyFill="1" applyAlignment="1" applyProtection="1">
      <alignment horizontal="right"/>
    </xf>
    <xf numFmtId="0" fontId="0" fillId="0" borderId="0" xfId="0" applyFill="1" applyBorder="1"/>
    <xf numFmtId="164" fontId="0" fillId="0" borderId="0" xfId="0" applyNumberFormat="1" applyFill="1" applyBorder="1" applyAlignment="1" applyProtection="1">
      <alignment horizontal="right"/>
    </xf>
    <xf numFmtId="4" fontId="29" fillId="0" borderId="25" xfId="0" applyNumberFormat="1" applyFont="1" applyBorder="1" applyAlignment="1">
      <alignment horizontal="right"/>
    </xf>
    <xf numFmtId="49" fontId="0" fillId="0" borderId="0" xfId="0" applyNumberFormat="1" applyAlignment="1">
      <alignment horizontal="center"/>
    </xf>
    <xf numFmtId="0" fontId="0" fillId="4" borderId="0" xfId="0" applyFill="1"/>
    <xf numFmtId="0" fontId="27" fillId="4" borderId="0" xfId="0" applyFont="1" applyFill="1"/>
    <xf numFmtId="0" fontId="38" fillId="0" borderId="0" xfId="0" applyFont="1"/>
    <xf numFmtId="0" fontId="0" fillId="0" borderId="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3" xfId="0" applyBorder="1"/>
    <xf numFmtId="0" fontId="3" fillId="0" borderId="0" xfId="0" applyFont="1" applyBorder="1"/>
    <xf numFmtId="2" fontId="36" fillId="0" borderId="0" xfId="0" applyNumberFormat="1" applyFont="1" applyBorder="1"/>
    <xf numFmtId="0" fontId="3" fillId="0" borderId="5" xfId="0" applyFont="1" applyBorder="1"/>
    <xf numFmtId="0" fontId="29" fillId="0" borderId="19" xfId="0" applyFont="1" applyBorder="1" applyAlignment="1">
      <alignment horizontal="right" vertical="center"/>
    </xf>
    <xf numFmtId="4" fontId="27" fillId="0" borderId="0" xfId="0" applyNumberFormat="1" applyFont="1"/>
    <xf numFmtId="4" fontId="27" fillId="0" borderId="55" xfId="0" applyNumberFormat="1" applyFont="1" applyBorder="1" applyAlignment="1">
      <alignment vertical="center"/>
    </xf>
    <xf numFmtId="4" fontId="27" fillId="0" borderId="56" xfId="0" applyNumberFormat="1" applyFont="1" applyBorder="1" applyAlignment="1">
      <alignment vertical="center"/>
    </xf>
    <xf numFmtId="0" fontId="29" fillId="0" borderId="6" xfId="0" applyFont="1" applyBorder="1" applyAlignment="1">
      <alignment horizontal="right" vertical="center"/>
    </xf>
    <xf numFmtId="4" fontId="27" fillId="0" borderId="39" xfId="0" applyNumberFormat="1" applyFont="1" applyBorder="1" applyAlignment="1">
      <alignment vertical="center"/>
    </xf>
    <xf numFmtId="0" fontId="3" fillId="0" borderId="4" xfId="0" applyFont="1" applyFill="1" applyBorder="1"/>
    <xf numFmtId="2" fontId="3" fillId="0" borderId="17" xfId="0" applyNumberFormat="1" applyFont="1" applyBorder="1"/>
    <xf numFmtId="2" fontId="3" fillId="0" borderId="25" xfId="0" applyNumberFormat="1" applyFont="1" applyBorder="1"/>
    <xf numFmtId="2" fontId="3" fillId="0" borderId="17" xfId="0" applyNumberFormat="1" applyFont="1" applyFill="1" applyBorder="1"/>
    <xf numFmtId="0" fontId="21" fillId="0" borderId="0" xfId="0" applyFont="1" applyBorder="1" applyAlignment="1">
      <alignment horizontal="center"/>
    </xf>
    <xf numFmtId="2" fontId="18" fillId="0" borderId="0" xfId="0" applyNumberFormat="1" applyFont="1" applyBorder="1"/>
    <xf numFmtId="2" fontId="0" fillId="0" borderId="17" xfId="0" applyNumberFormat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right"/>
    </xf>
    <xf numFmtId="3" fontId="0" fillId="0" borderId="0" xfId="0" applyNumberFormat="1" applyBorder="1"/>
    <xf numFmtId="1" fontId="3" fillId="0" borderId="2" xfId="0" applyNumberFormat="1" applyFont="1" applyFill="1" applyBorder="1"/>
    <xf numFmtId="1" fontId="3" fillId="0" borderId="33" xfId="0" applyNumberFormat="1" applyFont="1" applyBorder="1" applyAlignment="1">
      <alignment horizontal="center"/>
    </xf>
    <xf numFmtId="1" fontId="3" fillId="0" borderId="32" xfId="0" applyNumberFormat="1" applyFont="1" applyFill="1" applyBorder="1" applyAlignment="1">
      <alignment horizontal="center"/>
    </xf>
    <xf numFmtId="1" fontId="3" fillId="0" borderId="33" xfId="0" applyNumberFormat="1" applyFont="1" applyFill="1" applyBorder="1" applyAlignment="1">
      <alignment horizontal="center"/>
    </xf>
    <xf numFmtId="1" fontId="29" fillId="0" borderId="34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2" fontId="36" fillId="0" borderId="3" xfId="0" applyNumberFormat="1" applyFont="1" applyBorder="1"/>
    <xf numFmtId="2" fontId="36" fillId="0" borderId="24" xfId="0" applyNumberFormat="1" applyFont="1" applyBorder="1"/>
    <xf numFmtId="2" fontId="0" fillId="0" borderId="0" xfId="0" applyNumberFormat="1"/>
    <xf numFmtId="1" fontId="0" fillId="0" borderId="0" xfId="0" applyNumberFormat="1"/>
    <xf numFmtId="0" fontId="3" fillId="0" borderId="26" xfId="0" applyFont="1" applyFill="1" applyBorder="1"/>
    <xf numFmtId="0" fontId="29" fillId="0" borderId="5" xfId="0" applyFont="1" applyBorder="1" applyAlignment="1">
      <alignment horizontal="center"/>
    </xf>
    <xf numFmtId="0" fontId="29" fillId="0" borderId="7" xfId="0" applyFont="1" applyBorder="1" applyAlignment="1">
      <alignment horizontal="right"/>
    </xf>
    <xf numFmtId="49" fontId="18" fillId="0" borderId="0" xfId="0" applyNumberFormat="1" applyFont="1" applyBorder="1" applyAlignment="1"/>
    <xf numFmtId="2" fontId="0" fillId="0" borderId="57" xfId="0" applyNumberFormat="1" applyBorder="1" applyAlignment="1">
      <alignment vertical="center"/>
    </xf>
    <xf numFmtId="2" fontId="0" fillId="0" borderId="38" xfId="0" applyNumberFormat="1" applyBorder="1" applyAlignment="1">
      <alignment vertical="center"/>
    </xf>
    <xf numFmtId="9" fontId="5" fillId="0" borderId="37" xfId="0" applyNumberFormat="1" applyFont="1" applyFill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/>
    </xf>
    <xf numFmtId="49" fontId="39" fillId="0" borderId="0" xfId="0" applyNumberFormat="1" applyFont="1" applyAlignment="1">
      <alignment horizontal="right"/>
    </xf>
    <xf numFmtId="0" fontId="29" fillId="0" borderId="3" xfId="0" applyFont="1" applyBorder="1" applyAlignment="1">
      <alignment horizontal="right" vertical="center"/>
    </xf>
    <xf numFmtId="0" fontId="29" fillId="0" borderId="24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/>
    </xf>
    <xf numFmtId="1" fontId="3" fillId="0" borderId="5" xfId="0" applyNumberFormat="1" applyFont="1" applyFill="1" applyBorder="1"/>
    <xf numFmtId="0" fontId="3" fillId="0" borderId="5" xfId="0" applyFont="1" applyFill="1" applyBorder="1" applyAlignment="1">
      <alignment horizontal="center"/>
    </xf>
    <xf numFmtId="2" fontId="36" fillId="0" borderId="25" xfId="0" applyNumberFormat="1" applyFont="1" applyFill="1" applyBorder="1"/>
    <xf numFmtId="2" fontId="36" fillId="0" borderId="6" xfId="0" applyNumberFormat="1" applyFont="1" applyBorder="1"/>
    <xf numFmtId="2" fontId="3" fillId="0" borderId="24" xfId="0" applyNumberFormat="1" applyFont="1" applyFill="1" applyBorder="1"/>
    <xf numFmtId="0" fontId="3" fillId="0" borderId="43" xfId="0" applyFont="1" applyFill="1" applyBorder="1"/>
    <xf numFmtId="0" fontId="3" fillId="0" borderId="12" xfId="0" applyFont="1" applyBorder="1" applyAlignment="1">
      <alignment horizontal="right"/>
    </xf>
    <xf numFmtId="0" fontId="16" fillId="0" borderId="58" xfId="0" applyFont="1" applyFill="1" applyBorder="1" applyAlignment="1">
      <alignment horizontal="left" vertical="center" wrapText="1"/>
    </xf>
    <xf numFmtId="9" fontId="5" fillId="0" borderId="36" xfId="0" applyNumberFormat="1" applyFont="1" applyFill="1" applyBorder="1" applyAlignment="1">
      <alignment horizontal="center"/>
    </xf>
    <xf numFmtId="3" fontId="15" fillId="0" borderId="23" xfId="0" applyNumberFormat="1" applyFont="1" applyFill="1" applyBorder="1" applyAlignment="1">
      <alignment horizontal="center" vertical="center"/>
    </xf>
    <xf numFmtId="0" fontId="21" fillId="0" borderId="59" xfId="0" applyFont="1" applyBorder="1" applyAlignment="1">
      <alignment horizontal="center"/>
    </xf>
    <xf numFmtId="0" fontId="18" fillId="0" borderId="60" xfId="0" applyFont="1" applyBorder="1" applyAlignment="1">
      <alignment horizontal="right"/>
    </xf>
    <xf numFmtId="0" fontId="18" fillId="0" borderId="29" xfId="0" applyFont="1" applyBorder="1" applyAlignment="1">
      <alignment horizontal="right"/>
    </xf>
    <xf numFmtId="0" fontId="18" fillId="0" borderId="40" xfId="0" applyFont="1" applyBorder="1" applyAlignment="1">
      <alignment horizontal="right"/>
    </xf>
    <xf numFmtId="2" fontId="18" fillId="0" borderId="61" xfId="0" applyNumberFormat="1" applyFont="1" applyBorder="1"/>
    <xf numFmtId="2" fontId="36" fillId="0" borderId="0" xfId="0" applyNumberFormat="1" applyFont="1" applyFill="1" applyBorder="1"/>
    <xf numFmtId="3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2" fontId="3" fillId="0" borderId="0" xfId="0" applyNumberFormat="1" applyFont="1" applyFill="1" applyBorder="1"/>
    <xf numFmtId="1" fontId="29" fillId="0" borderId="0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2" fontId="36" fillId="0" borderId="42" xfId="0" applyNumberFormat="1" applyFont="1" applyFill="1" applyBorder="1"/>
    <xf numFmtId="1" fontId="3" fillId="0" borderId="37" xfId="0" applyNumberFormat="1" applyFont="1" applyFill="1" applyBorder="1" applyAlignment="1">
      <alignment horizontal="right"/>
    </xf>
    <xf numFmtId="4" fontId="3" fillId="0" borderId="55" xfId="0" applyNumberFormat="1" applyFont="1" applyFill="1" applyBorder="1" applyAlignment="1">
      <alignment horizontal="right"/>
    </xf>
    <xf numFmtId="2" fontId="29" fillId="0" borderId="24" xfId="0" applyNumberFormat="1" applyFont="1" applyFill="1" applyBorder="1"/>
    <xf numFmtId="4" fontId="29" fillId="0" borderId="55" xfId="0" applyNumberFormat="1" applyFont="1" applyFill="1" applyBorder="1" applyAlignment="1">
      <alignment horizontal="right"/>
    </xf>
    <xf numFmtId="2" fontId="29" fillId="0" borderId="6" xfId="0" applyNumberFormat="1" applyFont="1" applyFill="1" applyBorder="1"/>
    <xf numFmtId="4" fontId="29" fillId="0" borderId="62" xfId="0" applyNumberFormat="1" applyFont="1" applyFill="1" applyBorder="1" applyAlignment="1">
      <alignment horizontal="right"/>
    </xf>
    <xf numFmtId="2" fontId="29" fillId="0" borderId="42" xfId="0" applyNumberFormat="1" applyFont="1" applyBorder="1" applyAlignment="1">
      <alignment horizontal="right"/>
    </xf>
    <xf numFmtId="0" fontId="33" fillId="0" borderId="43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left"/>
    </xf>
    <xf numFmtId="0" fontId="3" fillId="0" borderId="64" xfId="0" applyFont="1" applyFill="1" applyBorder="1" applyAlignment="1">
      <alignment horizontal="left"/>
    </xf>
    <xf numFmtId="0" fontId="3" fillId="0" borderId="43" xfId="0" applyFont="1" applyFill="1" applyBorder="1" applyAlignment="1">
      <alignment horizontal="left"/>
    </xf>
    <xf numFmtId="2" fontId="36" fillId="0" borderId="24" xfId="0" applyNumberFormat="1" applyFont="1" applyFill="1" applyBorder="1"/>
    <xf numFmtId="1" fontId="29" fillId="0" borderId="33" xfId="0" applyNumberFormat="1" applyFont="1" applyFill="1" applyBorder="1" applyAlignment="1">
      <alignment horizontal="center"/>
    </xf>
    <xf numFmtId="2" fontId="3" fillId="0" borderId="23" xfId="0" applyNumberFormat="1" applyFont="1" applyFill="1" applyBorder="1"/>
    <xf numFmtId="0" fontId="3" fillId="0" borderId="32" xfId="0" applyFont="1" applyFill="1" applyBorder="1" applyAlignment="1">
      <alignment horizontal="center"/>
    </xf>
    <xf numFmtId="2" fontId="36" fillId="0" borderId="6" xfId="0" applyNumberFormat="1" applyFont="1" applyFill="1" applyBorder="1"/>
    <xf numFmtId="2" fontId="3" fillId="0" borderId="31" xfId="0" applyNumberFormat="1" applyFont="1" applyBorder="1"/>
    <xf numFmtId="1" fontId="3" fillId="0" borderId="5" xfId="0" applyNumberFormat="1" applyFont="1" applyFill="1" applyBorder="1" applyAlignment="1">
      <alignment horizontal="right"/>
    </xf>
    <xf numFmtId="49" fontId="0" fillId="0" borderId="0" xfId="0" applyNumberFormat="1" applyBorder="1" applyAlignment="1">
      <alignment horizontal="center"/>
    </xf>
    <xf numFmtId="0" fontId="29" fillId="0" borderId="16" xfId="0" applyFont="1" applyFill="1" applyBorder="1" applyAlignment="1">
      <alignment horizontal="left"/>
    </xf>
    <xf numFmtId="0" fontId="29" fillId="0" borderId="4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49" fontId="29" fillId="0" borderId="0" xfId="0" applyNumberFormat="1" applyFont="1" applyBorder="1" applyAlignment="1">
      <alignment horizontal="center"/>
    </xf>
    <xf numFmtId="2" fontId="3" fillId="0" borderId="24" xfId="0" applyNumberFormat="1" applyFont="1" applyBorder="1"/>
    <xf numFmtId="2" fontId="36" fillId="0" borderId="31" xfId="0" applyNumberFormat="1" applyFont="1" applyFill="1" applyBorder="1"/>
    <xf numFmtId="0" fontId="29" fillId="0" borderId="0" xfId="0" applyFont="1" applyFill="1" applyBorder="1" applyAlignment="1"/>
    <xf numFmtId="0" fontId="3" fillId="0" borderId="26" xfId="0" applyFont="1" applyBorder="1"/>
    <xf numFmtId="4" fontId="29" fillId="0" borderId="2" xfId="0" applyNumberFormat="1" applyFont="1" applyFill="1" applyBorder="1" applyAlignment="1">
      <alignment horizontal="right"/>
    </xf>
    <xf numFmtId="0" fontId="29" fillId="0" borderId="3" xfId="0" applyFont="1" applyFill="1" applyBorder="1" applyAlignment="1">
      <alignment horizontal="center"/>
    </xf>
    <xf numFmtId="4" fontId="29" fillId="0" borderId="4" xfId="0" applyNumberFormat="1" applyFont="1" applyFill="1" applyBorder="1" applyAlignment="1">
      <alignment horizontal="right"/>
    </xf>
    <xf numFmtId="0" fontId="29" fillId="0" borderId="24" xfId="0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right"/>
    </xf>
    <xf numFmtId="0" fontId="29" fillId="0" borderId="6" xfId="0" applyFont="1" applyFill="1" applyBorder="1" applyAlignment="1">
      <alignment horizontal="center"/>
    </xf>
    <xf numFmtId="2" fontId="0" fillId="0" borderId="31" xfId="0" applyNumberFormat="1" applyBorder="1" applyAlignment="1">
      <alignment vertical="center"/>
    </xf>
    <xf numFmtId="2" fontId="0" fillId="0" borderId="25" xfId="0" applyNumberFormat="1" applyBorder="1" applyAlignment="1">
      <alignment vertical="center"/>
    </xf>
    <xf numFmtId="2" fontId="29" fillId="0" borderId="61" xfId="0" applyNumberFormat="1" applyFont="1" applyBorder="1" applyAlignment="1">
      <alignment horizontal="right"/>
    </xf>
    <xf numFmtId="0" fontId="18" fillId="0" borderId="65" xfId="0" applyFont="1" applyBorder="1" applyAlignment="1">
      <alignment horizontal="right"/>
    </xf>
    <xf numFmtId="0" fontId="18" fillId="0" borderId="64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8" fillId="0" borderId="66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24" xfId="0" applyFont="1" applyBorder="1" applyAlignment="1">
      <alignment horizontal="right"/>
    </xf>
    <xf numFmtId="0" fontId="18" fillId="0" borderId="19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18" fillId="0" borderId="13" xfId="0" applyFont="1" applyBorder="1"/>
    <xf numFmtId="0" fontId="18" fillId="0" borderId="64" xfId="0" applyFont="1" applyBorder="1"/>
    <xf numFmtId="0" fontId="22" fillId="0" borderId="64" xfId="0" applyFont="1" applyBorder="1"/>
    <xf numFmtId="0" fontId="22" fillId="0" borderId="19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0" fillId="5" borderId="0" xfId="0" applyFill="1"/>
    <xf numFmtId="0" fontId="21" fillId="6" borderId="67" xfId="0" applyFont="1" applyFill="1" applyBorder="1" applyAlignment="1">
      <alignment horizontal="center" vertical="center" wrapText="1"/>
    </xf>
    <xf numFmtId="0" fontId="19" fillId="6" borderId="68" xfId="0" applyFont="1" applyFill="1" applyBorder="1" applyAlignment="1">
      <alignment horizontal="center" vertical="center"/>
    </xf>
    <xf numFmtId="0" fontId="41" fillId="6" borderId="69" xfId="0" applyFont="1" applyFill="1" applyBorder="1" applyAlignment="1">
      <alignment horizontal="center" vertical="center" wrapText="1"/>
    </xf>
    <xf numFmtId="0" fontId="21" fillId="7" borderId="67" xfId="0" applyFont="1" applyFill="1" applyBorder="1" applyAlignment="1">
      <alignment horizontal="center" vertical="center" wrapText="1"/>
    </xf>
    <xf numFmtId="0" fontId="19" fillId="7" borderId="68" xfId="0" applyFont="1" applyFill="1" applyBorder="1" applyAlignment="1">
      <alignment horizontal="center" vertical="center"/>
    </xf>
    <xf numFmtId="0" fontId="41" fillId="7" borderId="69" xfId="0" applyFont="1" applyFill="1" applyBorder="1" applyAlignment="1">
      <alignment horizontal="center" vertical="center" wrapText="1"/>
    </xf>
    <xf numFmtId="0" fontId="19" fillId="7" borderId="70" xfId="0" applyFont="1" applyFill="1" applyBorder="1" applyAlignment="1">
      <alignment horizontal="center" wrapText="1"/>
    </xf>
    <xf numFmtId="49" fontId="19" fillId="6" borderId="70" xfId="0" applyNumberFormat="1" applyFont="1" applyFill="1" applyBorder="1" applyAlignment="1">
      <alignment horizontal="center" vertical="center" wrapText="1"/>
    </xf>
    <xf numFmtId="0" fontId="42" fillId="6" borderId="28" xfId="0" applyFont="1" applyFill="1" applyBorder="1" applyAlignment="1">
      <alignment horizontal="center" vertical="center" wrapText="1"/>
    </xf>
    <xf numFmtId="49" fontId="19" fillId="6" borderId="30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21" fillId="6" borderId="71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wrapText="1"/>
    </xf>
    <xf numFmtId="0" fontId="37" fillId="6" borderId="28" xfId="0" applyFont="1" applyFill="1" applyBorder="1" applyAlignment="1">
      <alignment horizontal="center" vertical="center" wrapText="1"/>
    </xf>
    <xf numFmtId="0" fontId="43" fillId="0" borderId="0" xfId="0" applyFont="1"/>
    <xf numFmtId="2" fontId="29" fillId="0" borderId="31" xfId="0" applyNumberFormat="1" applyFont="1" applyBorder="1"/>
    <xf numFmtId="2" fontId="29" fillId="0" borderId="17" xfId="0" applyNumberFormat="1" applyFont="1" applyBorder="1"/>
    <xf numFmtId="2" fontId="29" fillId="0" borderId="25" xfId="0" applyNumberFormat="1" applyFont="1" applyFill="1" applyBorder="1"/>
    <xf numFmtId="2" fontId="29" fillId="0" borderId="3" xfId="0" applyNumberFormat="1" applyFont="1" applyBorder="1"/>
    <xf numFmtId="2" fontId="29" fillId="0" borderId="24" xfId="0" applyNumberFormat="1" applyFont="1" applyBorder="1"/>
    <xf numFmtId="2" fontId="29" fillId="0" borderId="6" xfId="0" applyNumberFormat="1" applyFont="1" applyBorder="1"/>
    <xf numFmtId="2" fontId="29" fillId="0" borderId="25" xfId="0" applyNumberFormat="1" applyFont="1" applyBorder="1"/>
    <xf numFmtId="2" fontId="29" fillId="0" borderId="28" xfId="0" applyNumberFormat="1" applyFont="1" applyBorder="1" applyAlignment="1">
      <alignment vertical="center"/>
    </xf>
    <xf numFmtId="0" fontId="18" fillId="0" borderId="3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7" fillId="7" borderId="69" xfId="0" applyFont="1" applyFill="1" applyBorder="1" applyAlignment="1">
      <alignment horizontal="center" vertical="center" wrapText="1"/>
    </xf>
    <xf numFmtId="0" fontId="31" fillId="6" borderId="68" xfId="0" applyFont="1" applyFill="1" applyBorder="1" applyAlignment="1">
      <alignment horizontal="center" vertical="center"/>
    </xf>
    <xf numFmtId="0" fontId="31" fillId="6" borderId="70" xfId="0" applyFont="1" applyFill="1" applyBorder="1" applyAlignment="1">
      <alignment horizontal="center" vertical="center" wrapText="1"/>
    </xf>
    <xf numFmtId="0" fontId="25" fillId="6" borderId="27" xfId="0" applyFont="1" applyFill="1" applyBorder="1" applyAlignment="1">
      <alignment horizontal="center" vertical="center"/>
    </xf>
    <xf numFmtId="0" fontId="25" fillId="6" borderId="30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37" fillId="6" borderId="69" xfId="0" applyFont="1" applyFill="1" applyBorder="1" applyAlignment="1">
      <alignment horizontal="center" vertical="center" wrapText="1"/>
    </xf>
    <xf numFmtId="4" fontId="31" fillId="6" borderId="54" xfId="0" applyNumberFormat="1" applyFont="1" applyFill="1" applyBorder="1" applyAlignment="1">
      <alignment horizontal="center" vertical="center" wrapText="1"/>
    </xf>
    <xf numFmtId="0" fontId="31" fillId="6" borderId="63" xfId="0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right"/>
    </xf>
    <xf numFmtId="2" fontId="3" fillId="0" borderId="43" xfId="0" applyNumberFormat="1" applyFont="1" applyFill="1" applyBorder="1" applyAlignment="1">
      <alignment horizontal="right"/>
    </xf>
    <xf numFmtId="2" fontId="29" fillId="0" borderId="43" xfId="0" applyNumberFormat="1" applyFont="1" applyFill="1" applyBorder="1" applyAlignment="1">
      <alignment horizontal="right"/>
    </xf>
    <xf numFmtId="2" fontId="29" fillId="0" borderId="48" xfId="0" applyNumberFormat="1" applyFont="1" applyFill="1" applyBorder="1" applyAlignment="1">
      <alignment horizontal="right"/>
    </xf>
    <xf numFmtId="0" fontId="19" fillId="6" borderId="67" xfId="0" applyFont="1" applyFill="1" applyBorder="1" applyAlignment="1">
      <alignment horizontal="center" vertical="center" wrapText="1"/>
    </xf>
    <xf numFmtId="0" fontId="31" fillId="6" borderId="41" xfId="0" applyFont="1" applyFill="1" applyBorder="1" applyAlignment="1">
      <alignment horizontal="center" vertical="center"/>
    </xf>
    <xf numFmtId="0" fontId="31" fillId="6" borderId="28" xfId="0" applyFont="1" applyFill="1" applyBorder="1" applyAlignment="1">
      <alignment horizontal="center" vertical="center" wrapText="1"/>
    </xf>
    <xf numFmtId="0" fontId="23" fillId="6" borderId="73" xfId="0" applyFont="1" applyFill="1" applyBorder="1" applyAlignment="1">
      <alignment horizontal="center" vertical="center"/>
    </xf>
    <xf numFmtId="0" fontId="23" fillId="6" borderId="67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74" xfId="0" applyFont="1" applyFill="1" applyBorder="1" applyAlignment="1">
      <alignment horizontal="center" vertical="center" wrapText="1"/>
    </xf>
    <xf numFmtId="0" fontId="23" fillId="6" borderId="69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/>
    </xf>
    <xf numFmtId="0" fontId="0" fillId="8" borderId="0" xfId="0" applyFill="1"/>
    <xf numFmtId="0" fontId="25" fillId="6" borderId="48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/>
    </xf>
    <xf numFmtId="0" fontId="21" fillId="6" borderId="30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5" fillId="6" borderId="72" xfId="0" applyFont="1" applyFill="1" applyBorder="1" applyAlignment="1">
      <alignment horizontal="center" vertical="center" wrapText="1"/>
    </xf>
    <xf numFmtId="0" fontId="3" fillId="0" borderId="35" xfId="0" applyFont="1" applyBorder="1"/>
    <xf numFmtId="2" fontId="3" fillId="0" borderId="52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1" fillId="6" borderId="1" xfId="0" applyFont="1" applyFill="1" applyBorder="1" applyAlignment="1">
      <alignment horizontal="center" vertical="center"/>
    </xf>
    <xf numFmtId="1" fontId="3" fillId="0" borderId="47" xfId="0" applyNumberFormat="1" applyFont="1" applyFill="1" applyBorder="1" applyAlignment="1">
      <alignment horizontal="right" vertical="center"/>
    </xf>
    <xf numFmtId="1" fontId="3" fillId="0" borderId="43" xfId="0" applyNumberFormat="1" applyFont="1" applyFill="1" applyBorder="1" applyAlignment="1">
      <alignment horizontal="right" vertical="center"/>
    </xf>
    <xf numFmtId="1" fontId="3" fillId="0" borderId="48" xfId="0" applyNumberFormat="1" applyFont="1" applyBorder="1" applyAlignment="1">
      <alignment horizontal="right" vertical="center"/>
    </xf>
    <xf numFmtId="0" fontId="21" fillId="6" borderId="60" xfId="0" applyFont="1" applyFill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right" vertical="center"/>
    </xf>
    <xf numFmtId="3" fontId="29" fillId="0" borderId="47" xfId="0" applyNumberFormat="1" applyFont="1" applyBorder="1" applyAlignment="1">
      <alignment horizontal="right" vertical="center"/>
    </xf>
    <xf numFmtId="3" fontId="29" fillId="0" borderId="43" xfId="0" applyNumberFormat="1" applyFont="1" applyBorder="1" applyAlignment="1">
      <alignment horizontal="right" vertical="center"/>
    </xf>
    <xf numFmtId="3" fontId="29" fillId="0" borderId="48" xfId="0" applyNumberFormat="1" applyFont="1" applyBorder="1" applyAlignment="1">
      <alignment horizontal="right" vertical="center"/>
    </xf>
    <xf numFmtId="165" fontId="29" fillId="0" borderId="60" xfId="0" applyNumberFormat="1" applyFont="1" applyFill="1" applyBorder="1" applyAlignment="1">
      <alignment horizontal="right" vertical="center" wrapText="1"/>
    </xf>
    <xf numFmtId="0" fontId="29" fillId="0" borderId="40" xfId="0" applyFont="1" applyFill="1" applyBorder="1" applyAlignment="1">
      <alignment horizontal="right" vertical="center"/>
    </xf>
    <xf numFmtId="4" fontId="29" fillId="0" borderId="61" xfId="0" applyNumberFormat="1" applyFont="1" applyFill="1" applyBorder="1" applyAlignment="1">
      <alignment horizontal="right" vertical="center" wrapText="1"/>
    </xf>
    <xf numFmtId="0" fontId="18" fillId="0" borderId="30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50" fillId="0" borderId="0" xfId="0" applyFont="1"/>
    <xf numFmtId="0" fontId="49" fillId="0" borderId="0" xfId="0" applyFont="1" applyAlignment="1">
      <alignment wrapText="1"/>
    </xf>
    <xf numFmtId="0" fontId="51" fillId="0" borderId="17" xfId="0" applyFont="1" applyBorder="1" applyAlignment="1">
      <alignment wrapText="1"/>
    </xf>
    <xf numFmtId="0" fontId="51" fillId="0" borderId="64" xfId="0" applyFont="1" applyBorder="1" applyAlignment="1">
      <alignment horizontal="center" wrapText="1"/>
    </xf>
    <xf numFmtId="9" fontId="51" fillId="0" borderId="64" xfId="0" applyNumberFormat="1" applyFont="1" applyBorder="1" applyAlignment="1">
      <alignment wrapText="1"/>
    </xf>
    <xf numFmtId="2" fontId="49" fillId="0" borderId="17" xfId="0" applyNumberFormat="1" applyFont="1" applyBorder="1" applyAlignment="1">
      <alignment wrapText="1"/>
    </xf>
    <xf numFmtId="0" fontId="51" fillId="0" borderId="25" xfId="0" applyFont="1" applyBorder="1" applyAlignment="1">
      <alignment wrapText="1"/>
    </xf>
    <xf numFmtId="0" fontId="51" fillId="0" borderId="66" xfId="0" applyFont="1" applyBorder="1" applyAlignment="1">
      <alignment horizontal="center" wrapText="1"/>
    </xf>
    <xf numFmtId="9" fontId="51" fillId="0" borderId="66" xfId="0" applyNumberFormat="1" applyFont="1" applyBorder="1" applyAlignment="1">
      <alignment wrapText="1"/>
    </xf>
    <xf numFmtId="2" fontId="49" fillId="0" borderId="25" xfId="0" applyNumberFormat="1" applyFont="1" applyBorder="1" applyAlignment="1">
      <alignment wrapText="1"/>
    </xf>
    <xf numFmtId="0" fontId="49" fillId="0" borderId="0" xfId="0" applyFont="1" applyAlignment="1">
      <alignment horizontal="center" wrapText="1"/>
    </xf>
    <xf numFmtId="0" fontId="51" fillId="0" borderId="31" xfId="0" applyFont="1" applyBorder="1" applyAlignment="1">
      <alignment wrapText="1"/>
    </xf>
    <xf numFmtId="0" fontId="28" fillId="0" borderId="0" xfId="0" applyFont="1" applyFill="1" applyBorder="1" applyAlignment="1">
      <alignment horizontal="center"/>
    </xf>
    <xf numFmtId="0" fontId="49" fillId="6" borderId="28" xfId="0" applyFont="1" applyFill="1" applyBorder="1" applyAlignment="1">
      <alignment horizontal="center" wrapText="1"/>
    </xf>
    <xf numFmtId="0" fontId="49" fillId="6" borderId="53" xfId="0" applyFont="1" applyFill="1" applyBorder="1" applyAlignment="1">
      <alignment horizontal="center" wrapText="1"/>
    </xf>
    <xf numFmtId="0" fontId="51" fillId="0" borderId="0" xfId="0" applyFont="1" applyBorder="1" applyAlignment="1">
      <alignment wrapText="1"/>
    </xf>
    <xf numFmtId="0" fontId="51" fillId="0" borderId="0" xfId="0" applyFont="1" applyBorder="1" applyAlignment="1">
      <alignment horizontal="center" wrapText="1"/>
    </xf>
    <xf numFmtId="9" fontId="51" fillId="0" borderId="0" xfId="0" applyNumberFormat="1" applyFont="1" applyBorder="1" applyAlignment="1">
      <alignment wrapText="1"/>
    </xf>
    <xf numFmtId="2" fontId="49" fillId="0" borderId="0" xfId="0" applyNumberFormat="1" applyFont="1" applyBorder="1" applyAlignment="1">
      <alignment wrapText="1"/>
    </xf>
    <xf numFmtId="0" fontId="51" fillId="0" borderId="65" xfId="0" applyFont="1" applyBorder="1" applyAlignment="1">
      <alignment horizontal="center" wrapText="1"/>
    </xf>
    <xf numFmtId="9" fontId="51" fillId="0" borderId="65" xfId="0" applyNumberFormat="1" applyFont="1" applyBorder="1" applyAlignment="1">
      <alignment wrapText="1"/>
    </xf>
    <xf numFmtId="2" fontId="49" fillId="0" borderId="31" xfId="0" applyNumberFormat="1" applyFont="1" applyBorder="1" applyAlignment="1">
      <alignment wrapText="1"/>
    </xf>
    <xf numFmtId="0" fontId="51" fillId="0" borderId="4" xfId="0" applyFont="1" applyBorder="1" applyAlignment="1">
      <alignment wrapText="1"/>
    </xf>
    <xf numFmtId="0" fontId="51" fillId="0" borderId="4" xfId="0" applyFont="1" applyBorder="1" applyAlignment="1">
      <alignment horizontal="center" wrapText="1"/>
    </xf>
    <xf numFmtId="9" fontId="51" fillId="0" borderId="4" xfId="0" applyNumberFormat="1" applyFont="1" applyBorder="1" applyAlignment="1">
      <alignment wrapText="1"/>
    </xf>
    <xf numFmtId="0" fontId="51" fillId="0" borderId="16" xfId="0" applyFont="1" applyBorder="1" applyAlignment="1">
      <alignment wrapText="1"/>
    </xf>
    <xf numFmtId="2" fontId="49" fillId="0" borderId="24" xfId="0" applyNumberFormat="1" applyFont="1" applyBorder="1" applyAlignment="1">
      <alignment wrapText="1"/>
    </xf>
    <xf numFmtId="0" fontId="51" fillId="0" borderId="20" xfId="0" applyFont="1" applyBorder="1" applyAlignment="1">
      <alignment wrapText="1"/>
    </xf>
    <xf numFmtId="0" fontId="51" fillId="0" borderId="5" xfId="0" applyFont="1" applyBorder="1" applyAlignment="1">
      <alignment wrapText="1"/>
    </xf>
    <xf numFmtId="0" fontId="51" fillId="0" borderId="5" xfId="0" applyFont="1" applyBorder="1" applyAlignment="1">
      <alignment horizontal="center" wrapText="1"/>
    </xf>
    <xf numFmtId="9" fontId="51" fillId="0" borderId="5" xfId="0" applyNumberFormat="1" applyFont="1" applyBorder="1" applyAlignment="1">
      <alignment wrapText="1"/>
    </xf>
    <xf numFmtId="2" fontId="49" fillId="0" borderId="6" xfId="0" applyNumberFormat="1" applyFont="1" applyBorder="1" applyAlignment="1">
      <alignment wrapText="1"/>
    </xf>
    <xf numFmtId="0" fontId="51" fillId="0" borderId="18" xfId="0" applyFont="1" applyBorder="1" applyAlignment="1">
      <alignment wrapText="1"/>
    </xf>
    <xf numFmtId="0" fontId="51" fillId="0" borderId="37" xfId="0" applyFont="1" applyBorder="1" applyAlignment="1">
      <alignment wrapText="1"/>
    </xf>
    <xf numFmtId="0" fontId="51" fillId="0" borderId="37" xfId="0" applyFont="1" applyBorder="1" applyAlignment="1">
      <alignment horizontal="center" wrapText="1"/>
    </xf>
    <xf numFmtId="9" fontId="51" fillId="0" borderId="37" xfId="0" applyNumberFormat="1" applyFont="1" applyBorder="1" applyAlignment="1">
      <alignment wrapText="1"/>
    </xf>
    <xf numFmtId="2" fontId="49" fillId="0" borderId="19" xfId="0" applyNumberFormat="1" applyFont="1" applyBorder="1" applyAlignment="1">
      <alignment wrapText="1"/>
    </xf>
    <xf numFmtId="0" fontId="49" fillId="6" borderId="27" xfId="0" applyFont="1" applyFill="1" applyBorder="1" applyAlignment="1">
      <alignment horizontal="center" wrapText="1"/>
    </xf>
    <xf numFmtId="0" fontId="49" fillId="6" borderId="30" xfId="0" applyFont="1" applyFill="1" applyBorder="1" applyAlignment="1">
      <alignment horizontal="center" wrapText="1"/>
    </xf>
    <xf numFmtId="0" fontId="49" fillId="6" borderId="1" xfId="0" applyFont="1" applyFill="1" applyBorder="1" applyAlignment="1">
      <alignment horizontal="center" wrapText="1"/>
    </xf>
    <xf numFmtId="0" fontId="0" fillId="0" borderId="16" xfId="0" applyBorder="1"/>
    <xf numFmtId="0" fontId="0" fillId="0" borderId="16" xfId="0" applyFill="1" applyBorder="1"/>
    <xf numFmtId="0" fontId="0" fillId="0" borderId="20" xfId="0" applyFill="1" applyBorder="1"/>
    <xf numFmtId="4" fontId="0" fillId="0" borderId="19" xfId="0" applyNumberFormat="1" applyBorder="1"/>
    <xf numFmtId="4" fontId="0" fillId="0" borderId="24" xfId="0" applyNumberFormat="1" applyBorder="1"/>
    <xf numFmtId="4" fontId="0" fillId="0" borderId="6" xfId="0" applyNumberFormat="1" applyBorder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49" fontId="0" fillId="0" borderId="0" xfId="0" applyNumberFormat="1" applyAlignment="1">
      <alignment horizontal="center"/>
    </xf>
    <xf numFmtId="0" fontId="21" fillId="6" borderId="70" xfId="0" applyFont="1" applyFill="1" applyBorder="1" applyAlignment="1">
      <alignment horizontal="center" vertical="center" wrapText="1"/>
    </xf>
    <xf numFmtId="0" fontId="31" fillId="6" borderId="79" xfId="0" applyFont="1" applyFill="1" applyBorder="1" applyAlignment="1">
      <alignment horizontal="center" vertical="center"/>
    </xf>
    <xf numFmtId="0" fontId="44" fillId="6" borderId="6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Protection="1"/>
    <xf numFmtId="0" fontId="0" fillId="0" borderId="0" xfId="0" applyFill="1" applyProtection="1"/>
    <xf numFmtId="164" fontId="0" fillId="0" borderId="0" xfId="0" applyNumberFormat="1" applyFill="1" applyAlignment="1" applyProtection="1">
      <alignment horizontal="right"/>
    </xf>
    <xf numFmtId="0" fontId="0" fillId="0" borderId="0" xfId="0" applyBorder="1"/>
    <xf numFmtId="1" fontId="0" fillId="0" borderId="0" xfId="0" applyNumberFormat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33" fillId="0" borderId="17" xfId="0" applyFont="1" applyFill="1" applyBorder="1" applyProtection="1"/>
    <xf numFmtId="0" fontId="33" fillId="0" borderId="0" xfId="0" applyFont="1"/>
    <xf numFmtId="0" fontId="0" fillId="0" borderId="0" xfId="0" applyFill="1"/>
    <xf numFmtId="49" fontId="0" fillId="0" borderId="0" xfId="0" applyNumberFormat="1" applyFill="1" applyBorder="1" applyAlignment="1" applyProtection="1"/>
    <xf numFmtId="164" fontId="33" fillId="0" borderId="4" xfId="0" applyNumberFormat="1" applyFont="1" applyFill="1" applyBorder="1" applyAlignment="1" applyProtection="1">
      <alignment horizontal="center"/>
    </xf>
    <xf numFmtId="1" fontId="40" fillId="0" borderId="24" xfId="0" applyNumberFormat="1" applyFont="1" applyFill="1" applyBorder="1" applyAlignment="1" applyProtection="1">
      <alignment horizontal="center"/>
    </xf>
    <xf numFmtId="0" fontId="33" fillId="0" borderId="42" xfId="0" applyFont="1" applyFill="1" applyBorder="1" applyProtection="1"/>
    <xf numFmtId="164" fontId="33" fillId="0" borderId="37" xfId="0" applyNumberFormat="1" applyFont="1" applyFill="1" applyBorder="1" applyAlignment="1" applyProtection="1">
      <alignment horizontal="center"/>
    </xf>
    <xf numFmtId="1" fontId="40" fillId="0" borderId="19" xfId="0" applyNumberFormat="1" applyFont="1" applyFill="1" applyBorder="1" applyAlignment="1" applyProtection="1">
      <alignment horizontal="center"/>
    </xf>
    <xf numFmtId="164" fontId="33" fillId="0" borderId="5" xfId="0" applyNumberFormat="1" applyFont="1" applyFill="1" applyBorder="1" applyAlignment="1" applyProtection="1">
      <alignment horizontal="center"/>
    </xf>
    <xf numFmtId="1" fontId="40" fillId="0" borderId="6" xfId="0" applyNumberFormat="1" applyFont="1" applyFill="1" applyBorder="1" applyAlignment="1" applyProtection="1">
      <alignment horizontal="center"/>
    </xf>
    <xf numFmtId="164" fontId="33" fillId="0" borderId="4" xfId="0" applyNumberFormat="1" applyFont="1" applyBorder="1" applyAlignment="1">
      <alignment horizontal="center"/>
    </xf>
    <xf numFmtId="0" fontId="33" fillId="0" borderId="17" xfId="0" applyFont="1" applyBorder="1"/>
    <xf numFmtId="0" fontId="33" fillId="0" borderId="25" xfId="0" applyFont="1" applyBorder="1"/>
    <xf numFmtId="164" fontId="33" fillId="0" borderId="5" xfId="0" applyNumberFormat="1" applyFont="1" applyBorder="1" applyAlignment="1">
      <alignment horizontal="center"/>
    </xf>
    <xf numFmtId="0" fontId="33" fillId="0" borderId="14" xfId="0" applyFont="1" applyFill="1" applyBorder="1" applyAlignment="1">
      <alignment horizontal="center"/>
    </xf>
    <xf numFmtId="0" fontId="33" fillId="0" borderId="25" xfId="0" applyFont="1" applyFill="1" applyBorder="1" applyProtection="1"/>
    <xf numFmtId="0" fontId="33" fillId="0" borderId="48" xfId="0" applyFont="1" applyFill="1" applyBorder="1" applyAlignment="1">
      <alignment horizontal="center"/>
    </xf>
    <xf numFmtId="164" fontId="0" fillId="0" borderId="0" xfId="0" applyNumberFormat="1" applyBorder="1"/>
    <xf numFmtId="0" fontId="40" fillId="6" borderId="48" xfId="0" applyFont="1" applyFill="1" applyBorder="1" applyAlignment="1">
      <alignment horizontal="center"/>
    </xf>
    <xf numFmtId="0" fontId="40" fillId="6" borderId="5" xfId="0" applyFont="1" applyFill="1" applyBorder="1" applyAlignment="1">
      <alignment horizontal="center"/>
    </xf>
    <xf numFmtId="0" fontId="40" fillId="6" borderId="6" xfId="0" applyFont="1" applyFill="1" applyBorder="1" applyAlignment="1">
      <alignment horizontal="center"/>
    </xf>
    <xf numFmtId="0" fontId="33" fillId="0" borderId="0" xfId="0" applyFont="1" applyFill="1" applyBorder="1" applyProtection="1"/>
    <xf numFmtId="0" fontId="33" fillId="0" borderId="0" xfId="0" applyFont="1" applyFill="1" applyBorder="1" applyAlignment="1">
      <alignment horizontal="center"/>
    </xf>
    <xf numFmtId="164" fontId="33" fillId="0" borderId="0" xfId="0" applyNumberFormat="1" applyFont="1" applyFill="1" applyBorder="1" applyAlignment="1" applyProtection="1">
      <alignment horizontal="center"/>
    </xf>
    <xf numFmtId="1" fontId="40" fillId="0" borderId="0" xfId="0" applyNumberFormat="1" applyFont="1" applyFill="1" applyBorder="1" applyAlignment="1" applyProtection="1">
      <alignment horizontal="center"/>
    </xf>
    <xf numFmtId="164" fontId="33" fillId="0" borderId="0" xfId="0" applyNumberFormat="1" applyFont="1" applyBorder="1" applyAlignment="1">
      <alignment horizontal="center"/>
    </xf>
    <xf numFmtId="0" fontId="25" fillId="6" borderId="26" xfId="0" applyFont="1" applyFill="1" applyBorder="1" applyAlignment="1">
      <alignment horizontal="center"/>
    </xf>
    <xf numFmtId="0" fontId="25" fillId="6" borderId="15" xfId="0" applyFont="1" applyFill="1" applyBorder="1" applyAlignment="1">
      <alignment horizontal="center"/>
    </xf>
    <xf numFmtId="0" fontId="33" fillId="0" borderId="21" xfId="0" applyFont="1" applyFill="1" applyBorder="1" applyProtection="1"/>
    <xf numFmtId="164" fontId="33" fillId="0" borderId="2" xfId="0" applyNumberFormat="1" applyFont="1" applyBorder="1" applyAlignment="1">
      <alignment horizontal="center"/>
    </xf>
    <xf numFmtId="164" fontId="33" fillId="0" borderId="2" xfId="0" applyNumberFormat="1" applyFont="1" applyFill="1" applyBorder="1" applyAlignment="1" applyProtection="1">
      <alignment horizontal="center"/>
    </xf>
    <xf numFmtId="1" fontId="40" fillId="0" borderId="3" xfId="0" applyNumberFormat="1" applyFont="1" applyFill="1" applyBorder="1" applyAlignment="1" applyProtection="1">
      <alignment horizontal="center"/>
    </xf>
    <xf numFmtId="0" fontId="33" fillId="0" borderId="16" xfId="0" applyFont="1" applyFill="1" applyBorder="1" applyProtection="1"/>
    <xf numFmtId="0" fontId="33" fillId="0" borderId="20" xfId="0" applyFont="1" applyFill="1" applyBorder="1" applyProtection="1"/>
    <xf numFmtId="3" fontId="0" fillId="0" borderId="0" xfId="0" applyNumberFormat="1" applyBorder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0" fillId="0" borderId="4" xfId="0" applyNumberFormat="1" applyBorder="1" applyAlignment="1">
      <alignment vertical="center"/>
    </xf>
    <xf numFmtId="3" fontId="0" fillId="0" borderId="37" xfId="0" applyNumberFormat="1" applyBorder="1"/>
    <xf numFmtId="3" fontId="0" fillId="0" borderId="4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" fontId="3" fillId="0" borderId="37" xfId="0" applyNumberFormat="1" applyFont="1" applyFill="1" applyBorder="1"/>
    <xf numFmtId="49" fontId="0" fillId="0" borderId="0" xfId="0" applyNumberFormat="1" applyAlignment="1">
      <alignment horizontal="center"/>
    </xf>
    <xf numFmtId="2" fontId="29" fillId="0" borderId="17" xfId="0" applyNumberFormat="1" applyFont="1" applyBorder="1" applyAlignment="1">
      <alignment vertical="center"/>
    </xf>
    <xf numFmtId="0" fontId="3" fillId="0" borderId="15" xfId="0" applyFont="1" applyFill="1" applyBorder="1" applyAlignment="1">
      <alignment horizontal="center"/>
    </xf>
    <xf numFmtId="14" fontId="0" fillId="0" borderId="0" xfId="0" applyNumberFormat="1"/>
    <xf numFmtId="0" fontId="3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" fontId="3" fillId="0" borderId="5" xfId="0" applyNumberFormat="1" applyFont="1" applyBorder="1" applyAlignment="1">
      <alignment horizontal="right"/>
    </xf>
    <xf numFmtId="0" fontId="3" fillId="0" borderId="80" xfId="0" applyFont="1" applyBorder="1" applyAlignment="1">
      <alignment horizontal="center"/>
    </xf>
    <xf numFmtId="1" fontId="3" fillId="0" borderId="35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" fontId="3" fillId="0" borderId="37" xfId="0" applyNumberFormat="1" applyFont="1" applyBorder="1" applyAlignment="1">
      <alignment horizontal="right"/>
    </xf>
    <xf numFmtId="2" fontId="3" fillId="0" borderId="4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0" fillId="0" borderId="0" xfId="0" applyNumberFormat="1" applyBorder="1" applyAlignment="1">
      <alignment horizontal="center"/>
    </xf>
    <xf numFmtId="49" fontId="29" fillId="0" borderId="0" xfId="0" applyNumberFormat="1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right"/>
    </xf>
    <xf numFmtId="49" fontId="10" fillId="6" borderId="70" xfId="0" applyNumberFormat="1" applyFont="1" applyFill="1" applyBorder="1" applyAlignment="1">
      <alignment horizontal="center" vertical="center" wrapText="1"/>
    </xf>
    <xf numFmtId="0" fontId="10" fillId="6" borderId="68" xfId="0" applyFont="1" applyFill="1" applyBorder="1" applyAlignment="1">
      <alignment horizontal="center" vertical="center"/>
    </xf>
    <xf numFmtId="0" fontId="53" fillId="6" borderId="28" xfId="0" applyFont="1" applyFill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9" fillId="0" borderId="20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49" fontId="27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29" fillId="0" borderId="0" xfId="0" applyFont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29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center"/>
    </xf>
    <xf numFmtId="2" fontId="34" fillId="0" borderId="0" xfId="0" applyNumberFormat="1" applyFont="1"/>
    <xf numFmtId="0" fontId="28" fillId="0" borderId="51" xfId="0" applyFont="1" applyBorder="1" applyAlignment="1">
      <alignment horizontal="center" wrapText="1"/>
    </xf>
    <xf numFmtId="0" fontId="3" fillId="0" borderId="2" xfId="0" applyFont="1" applyBorder="1"/>
    <xf numFmtId="0" fontId="3" fillId="0" borderId="1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3" fontId="27" fillId="0" borderId="0" xfId="0" applyNumberFormat="1" applyFont="1"/>
    <xf numFmtId="10" fontId="27" fillId="0" borderId="0" xfId="0" applyNumberFormat="1" applyFont="1"/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27" fillId="4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0" fontId="47" fillId="4" borderId="0" xfId="0" applyFont="1" applyFill="1" applyAlignment="1">
      <alignment horizontal="center" wrapText="1"/>
    </xf>
    <xf numFmtId="0" fontId="48" fillId="4" borderId="0" xfId="0" applyFont="1" applyFill="1" applyAlignment="1">
      <alignment horizontal="center" wrapText="1"/>
    </xf>
    <xf numFmtId="0" fontId="19" fillId="7" borderId="75" xfId="0" applyFont="1" applyFill="1" applyBorder="1" applyAlignment="1">
      <alignment horizontal="center" vertical="center"/>
    </xf>
    <xf numFmtId="0" fontId="19" fillId="7" borderId="70" xfId="0" applyFont="1" applyFill="1" applyBorder="1" applyAlignment="1">
      <alignment horizontal="center" vertical="center"/>
    </xf>
    <xf numFmtId="0" fontId="29" fillId="0" borderId="73" xfId="0" applyFont="1" applyBorder="1" applyAlignment="1">
      <alignment horizontal="left"/>
    </xf>
    <xf numFmtId="0" fontId="29" fillId="0" borderId="53" xfId="0" applyFont="1" applyBorder="1" applyAlignment="1">
      <alignment horizontal="left"/>
    </xf>
    <xf numFmtId="0" fontId="29" fillId="0" borderId="67" xfId="0" applyFont="1" applyBorder="1" applyAlignment="1">
      <alignment horizontal="left"/>
    </xf>
    <xf numFmtId="0" fontId="28" fillId="8" borderId="51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18" fillId="0" borderId="73" xfId="0" applyFont="1" applyBorder="1" applyAlignment="1">
      <alignment horizontal="left"/>
    </xf>
    <xf numFmtId="0" fontId="18" fillId="0" borderId="53" xfId="0" applyFont="1" applyBorder="1" applyAlignment="1">
      <alignment horizontal="left"/>
    </xf>
    <xf numFmtId="0" fontId="18" fillId="0" borderId="67" xfId="0" applyFont="1" applyBorder="1" applyAlignment="1">
      <alignment horizontal="left"/>
    </xf>
    <xf numFmtId="49" fontId="29" fillId="0" borderId="0" xfId="0" applyNumberFormat="1" applyFont="1" applyAlignment="1">
      <alignment horizontal="center"/>
    </xf>
    <xf numFmtId="0" fontId="31" fillId="9" borderId="73" xfId="0" applyFont="1" applyFill="1" applyBorder="1" applyAlignment="1">
      <alignment horizontal="center"/>
    </xf>
    <xf numFmtId="0" fontId="31" fillId="9" borderId="53" xfId="0" applyFont="1" applyFill="1" applyBorder="1" applyAlignment="1">
      <alignment horizontal="center"/>
    </xf>
    <xf numFmtId="0" fontId="31" fillId="9" borderId="54" xfId="0" applyFont="1" applyFill="1" applyBorder="1" applyAlignment="1">
      <alignment horizontal="center"/>
    </xf>
    <xf numFmtId="0" fontId="29" fillId="0" borderId="44" xfId="0" applyFont="1" applyBorder="1" applyAlignment="1">
      <alignment horizontal="left"/>
    </xf>
    <xf numFmtId="0" fontId="29" fillId="0" borderId="65" xfId="0" applyFont="1" applyBorder="1" applyAlignment="1">
      <alignment horizontal="left"/>
    </xf>
    <xf numFmtId="0" fontId="29" fillId="0" borderId="4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8" fillId="5" borderId="51" xfId="0" applyFont="1" applyFill="1" applyBorder="1" applyAlignment="1">
      <alignment horizontal="center" wrapText="1"/>
    </xf>
    <xf numFmtId="0" fontId="28" fillId="5" borderId="0" xfId="0" applyFont="1" applyFill="1" applyAlignment="1">
      <alignment horizontal="center" wrapText="1"/>
    </xf>
    <xf numFmtId="0" fontId="28" fillId="10" borderId="0" xfId="0" applyFont="1" applyFill="1" applyAlignment="1">
      <alignment horizontal="center" vertical="center"/>
    </xf>
    <xf numFmtId="0" fontId="27" fillId="0" borderId="27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27" fillId="0" borderId="73" xfId="0" applyFont="1" applyBorder="1" applyAlignment="1">
      <alignment horizontal="left"/>
    </xf>
    <xf numFmtId="0" fontId="27" fillId="0" borderId="53" xfId="0" applyFont="1" applyBorder="1" applyAlignment="1">
      <alignment horizontal="left"/>
    </xf>
    <xf numFmtId="0" fontId="27" fillId="0" borderId="67" xfId="0" applyFont="1" applyBorder="1" applyAlignment="1">
      <alignment horizontal="left"/>
    </xf>
    <xf numFmtId="0" fontId="27" fillId="0" borderId="0" xfId="0" applyFont="1" applyAlignment="1">
      <alignment horizontal="left" wrapText="1"/>
    </xf>
    <xf numFmtId="0" fontId="3" fillId="0" borderId="2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7" fillId="9" borderId="76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9" borderId="72" xfId="0" applyFont="1" applyFill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18" fillId="0" borderId="64" xfId="0" applyFont="1" applyBorder="1" applyAlignment="1">
      <alignment horizontal="left"/>
    </xf>
    <xf numFmtId="0" fontId="18" fillId="0" borderId="43" xfId="0" applyFont="1" applyBorder="1" applyAlignment="1">
      <alignment horizontal="left"/>
    </xf>
    <xf numFmtId="0" fontId="31" fillId="9" borderId="76" xfId="0" applyFont="1" applyFill="1" applyBorder="1" applyAlignment="1">
      <alignment horizontal="center"/>
    </xf>
    <xf numFmtId="0" fontId="31" fillId="9" borderId="74" xfId="0" applyFont="1" applyFill="1" applyBorder="1" applyAlignment="1">
      <alignment horizontal="center"/>
    </xf>
    <xf numFmtId="0" fontId="31" fillId="9" borderId="7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9" fillId="0" borderId="16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3" borderId="21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16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0" borderId="45" xfId="0" applyFont="1" applyBorder="1" applyAlignment="1">
      <alignment horizontal="left"/>
    </xf>
    <xf numFmtId="0" fontId="29" fillId="0" borderId="64" xfId="0" applyFont="1" applyBorder="1" applyAlignment="1">
      <alignment horizontal="left"/>
    </xf>
    <xf numFmtId="0" fontId="29" fillId="0" borderId="43" xfId="0" applyFont="1" applyBorder="1" applyAlignment="1">
      <alignment horizontal="left"/>
    </xf>
    <xf numFmtId="0" fontId="28" fillId="8" borderId="51" xfId="0" applyFont="1" applyFill="1" applyBorder="1" applyAlignment="1">
      <alignment horizontal="center" wrapText="1"/>
    </xf>
    <xf numFmtId="0" fontId="28" fillId="8" borderId="0" xfId="0" applyFont="1" applyFill="1" applyAlignment="1">
      <alignment horizontal="center" wrapText="1"/>
    </xf>
    <xf numFmtId="0" fontId="28" fillId="4" borderId="0" xfId="0" applyFont="1" applyFill="1" applyAlignment="1">
      <alignment horizontal="center" wrapText="1"/>
    </xf>
    <xf numFmtId="0" fontId="28" fillId="6" borderId="73" xfId="0" applyFont="1" applyFill="1" applyBorder="1" applyAlignment="1">
      <alignment horizontal="center" vertical="center"/>
    </xf>
    <xf numFmtId="0" fontId="28" fillId="6" borderId="53" xfId="0" applyFont="1" applyFill="1" applyBorder="1" applyAlignment="1">
      <alignment horizontal="center" vertical="center"/>
    </xf>
    <xf numFmtId="0" fontId="28" fillId="6" borderId="67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3" fillId="0" borderId="64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7" fillId="9" borderId="73" xfId="0" applyFont="1" applyFill="1" applyBorder="1" applyAlignment="1">
      <alignment horizontal="center"/>
    </xf>
    <xf numFmtId="0" fontId="37" fillId="9" borderId="53" xfId="0" applyFont="1" applyFill="1" applyBorder="1" applyAlignment="1">
      <alignment horizontal="center"/>
    </xf>
    <xf numFmtId="0" fontId="37" fillId="9" borderId="54" xfId="0" applyFont="1" applyFill="1" applyBorder="1" applyAlignment="1">
      <alignment horizontal="center"/>
    </xf>
    <xf numFmtId="0" fontId="28" fillId="6" borderId="27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3" fillId="0" borderId="5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29" fillId="0" borderId="46" xfId="0" applyFont="1" applyBorder="1" applyAlignment="1">
      <alignment horizontal="left"/>
    </xf>
    <xf numFmtId="0" fontId="29" fillId="0" borderId="66" xfId="0" applyFont="1" applyBorder="1" applyAlignment="1">
      <alignment horizontal="left"/>
    </xf>
    <xf numFmtId="0" fontId="29" fillId="0" borderId="48" xfId="0" applyFont="1" applyBorder="1" applyAlignment="1">
      <alignment horizontal="left"/>
    </xf>
    <xf numFmtId="0" fontId="3" fillId="3" borderId="45" xfId="0" applyFont="1" applyFill="1" applyBorder="1" applyAlignment="1">
      <alignment horizontal="left"/>
    </xf>
    <xf numFmtId="0" fontId="3" fillId="3" borderId="64" xfId="0" applyFont="1" applyFill="1" applyBorder="1" applyAlignment="1">
      <alignment horizontal="left"/>
    </xf>
    <xf numFmtId="0" fontId="3" fillId="3" borderId="43" xfId="0" applyFont="1" applyFill="1" applyBorder="1" applyAlignment="1">
      <alignment horizontal="left"/>
    </xf>
    <xf numFmtId="0" fontId="28" fillId="7" borderId="76" xfId="0" applyFont="1" applyFill="1" applyBorder="1" applyAlignment="1">
      <alignment horizontal="center" vertical="center"/>
    </xf>
    <xf numFmtId="0" fontId="28" fillId="7" borderId="74" xfId="0" applyFont="1" applyFill="1" applyBorder="1" applyAlignment="1">
      <alignment horizontal="center" vertical="center"/>
    </xf>
    <xf numFmtId="0" fontId="28" fillId="7" borderId="71" xfId="0" applyFont="1" applyFill="1" applyBorder="1" applyAlignment="1">
      <alignment horizontal="center" vertical="center"/>
    </xf>
    <xf numFmtId="0" fontId="27" fillId="0" borderId="73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27" fillId="0" borderId="67" xfId="0" applyFont="1" applyBorder="1" applyAlignment="1">
      <alignment vertical="center"/>
    </xf>
    <xf numFmtId="0" fontId="28" fillId="7" borderId="73" xfId="0" applyFont="1" applyFill="1" applyBorder="1" applyAlignment="1">
      <alignment horizontal="center" vertical="center"/>
    </xf>
    <xf numFmtId="0" fontId="28" fillId="7" borderId="53" xfId="0" applyFont="1" applyFill="1" applyBorder="1" applyAlignment="1">
      <alignment horizontal="center" vertical="center"/>
    </xf>
    <xf numFmtId="0" fontId="28" fillId="7" borderId="67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3" fillId="0" borderId="64" xfId="0" applyFont="1" applyFill="1" applyBorder="1" applyAlignment="1">
      <alignment horizontal="left"/>
    </xf>
    <xf numFmtId="0" fontId="3" fillId="0" borderId="43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left"/>
    </xf>
    <xf numFmtId="0" fontId="29" fillId="0" borderId="4" xfId="0" applyFont="1" applyFill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28" fillId="5" borderId="0" xfId="0" applyFont="1" applyFill="1" applyBorder="1" applyAlignment="1">
      <alignment horizontal="center" wrapText="1"/>
    </xf>
    <xf numFmtId="0" fontId="29" fillId="0" borderId="45" xfId="0" applyFont="1" applyFill="1" applyBorder="1" applyAlignment="1">
      <alignment horizontal="left"/>
    </xf>
    <xf numFmtId="0" fontId="29" fillId="0" borderId="64" xfId="0" applyFont="1" applyFill="1" applyBorder="1" applyAlignment="1">
      <alignment horizontal="left"/>
    </xf>
    <xf numFmtId="0" fontId="29" fillId="0" borderId="43" xfId="0" applyFont="1" applyFill="1" applyBorder="1" applyAlignment="1">
      <alignment horizontal="left"/>
    </xf>
    <xf numFmtId="0" fontId="29" fillId="0" borderId="20" xfId="0" applyFont="1" applyFill="1" applyBorder="1" applyAlignment="1">
      <alignment horizontal="left"/>
    </xf>
    <xf numFmtId="0" fontId="29" fillId="0" borderId="5" xfId="0" applyFont="1" applyFill="1" applyBorder="1" applyAlignment="1">
      <alignment horizontal="left"/>
    </xf>
    <xf numFmtId="0" fontId="29" fillId="0" borderId="45" xfId="0" applyFont="1" applyFill="1" applyBorder="1" applyAlignment="1"/>
    <xf numFmtId="0" fontId="29" fillId="0" borderId="64" xfId="0" applyFont="1" applyFill="1" applyBorder="1" applyAlignment="1"/>
    <xf numFmtId="0" fontId="29" fillId="0" borderId="43" xfId="0" applyFont="1" applyFill="1" applyBorder="1" applyAlignment="1"/>
    <xf numFmtId="49" fontId="29" fillId="0" borderId="0" xfId="0" applyNumberFormat="1" applyFont="1" applyBorder="1" applyAlignment="1">
      <alignment horizontal="center"/>
    </xf>
    <xf numFmtId="0" fontId="29" fillId="0" borderId="21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8" fillId="8" borderId="0" xfId="0" applyFont="1" applyFill="1" applyBorder="1" applyAlignment="1">
      <alignment horizontal="center" wrapText="1"/>
    </xf>
    <xf numFmtId="0" fontId="28" fillId="4" borderId="0" xfId="0" applyFont="1" applyFill="1" applyBorder="1" applyAlignment="1">
      <alignment horizontal="center" wrapText="1"/>
    </xf>
    <xf numFmtId="0" fontId="29" fillId="0" borderId="44" xfId="0" applyFont="1" applyFill="1" applyBorder="1" applyAlignment="1">
      <alignment horizontal="left"/>
    </xf>
    <xf numFmtId="0" fontId="29" fillId="0" borderId="65" xfId="0" applyFont="1" applyFill="1" applyBorder="1" applyAlignment="1">
      <alignment horizontal="left"/>
    </xf>
    <xf numFmtId="0" fontId="29" fillId="0" borderId="47" xfId="0" applyFont="1" applyFill="1" applyBorder="1" applyAlignment="1">
      <alignment horizontal="left"/>
    </xf>
    <xf numFmtId="0" fontId="29" fillId="0" borderId="18" xfId="0" applyFont="1" applyFill="1" applyBorder="1" applyAlignment="1">
      <alignment horizontal="left"/>
    </xf>
    <xf numFmtId="0" fontId="29" fillId="0" borderId="37" xfId="0" applyFont="1" applyFill="1" applyBorder="1" applyAlignment="1">
      <alignment horizontal="left"/>
    </xf>
    <xf numFmtId="0" fontId="29" fillId="0" borderId="16" xfId="0" applyFont="1" applyBorder="1" applyAlignment="1">
      <alignment horizontal="left" wrapText="1"/>
    </xf>
    <xf numFmtId="0" fontId="29" fillId="0" borderId="4" xfId="0" applyFont="1" applyBorder="1" applyAlignment="1">
      <alignment horizontal="left" wrapText="1"/>
    </xf>
    <xf numFmtId="0" fontId="29" fillId="0" borderId="46" xfId="0" applyFont="1" applyBorder="1" applyAlignment="1">
      <alignment horizontal="left" wrapText="1"/>
    </xf>
    <xf numFmtId="0" fontId="29" fillId="0" borderId="66" xfId="0" applyFont="1" applyBorder="1" applyAlignment="1">
      <alignment horizontal="left" wrapText="1"/>
    </xf>
    <xf numFmtId="0" fontId="29" fillId="0" borderId="48" xfId="0" applyFont="1" applyBorder="1" applyAlignment="1">
      <alignment horizontal="left" wrapText="1"/>
    </xf>
    <xf numFmtId="0" fontId="31" fillId="6" borderId="75" xfId="0" applyFont="1" applyFill="1" applyBorder="1" applyAlignment="1">
      <alignment horizontal="center" vertical="center"/>
    </xf>
    <xf numFmtId="0" fontId="31" fillId="6" borderId="70" xfId="0" applyFont="1" applyFill="1" applyBorder="1" applyAlignment="1">
      <alignment horizontal="center" vertical="center"/>
    </xf>
    <xf numFmtId="0" fontId="29" fillId="0" borderId="45" xfId="0" applyFont="1" applyBorder="1" applyAlignment="1">
      <alignment horizontal="left" wrapText="1"/>
    </xf>
    <xf numFmtId="0" fontId="29" fillId="0" borderId="64" xfId="0" applyFont="1" applyBorder="1" applyAlignment="1">
      <alignment horizontal="left" wrapText="1"/>
    </xf>
    <xf numFmtId="0" fontId="29" fillId="0" borderId="43" xfId="0" applyFont="1" applyBorder="1" applyAlignment="1">
      <alignment horizontal="left" wrapText="1"/>
    </xf>
    <xf numFmtId="0" fontId="25" fillId="4" borderId="27" xfId="0" applyFont="1" applyFill="1" applyBorder="1" applyAlignment="1">
      <alignment horizontal="center"/>
    </xf>
    <xf numFmtId="0" fontId="25" fillId="4" borderId="30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31" fillId="6" borderId="76" xfId="0" applyFont="1" applyFill="1" applyBorder="1" applyAlignment="1">
      <alignment horizontal="center" vertical="center"/>
    </xf>
    <xf numFmtId="0" fontId="31" fillId="6" borderId="74" xfId="0" applyFont="1" applyFill="1" applyBorder="1" applyAlignment="1">
      <alignment horizontal="center" vertical="center"/>
    </xf>
    <xf numFmtId="0" fontId="31" fillId="6" borderId="71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left"/>
    </xf>
    <xf numFmtId="0" fontId="29" fillId="0" borderId="35" xfId="0" applyFont="1" applyBorder="1" applyAlignment="1">
      <alignment horizontal="left"/>
    </xf>
    <xf numFmtId="0" fontId="31" fillId="9" borderId="27" xfId="0" applyFont="1" applyFill="1" applyBorder="1" applyAlignment="1">
      <alignment horizontal="center"/>
    </xf>
    <xf numFmtId="0" fontId="31" fillId="9" borderId="30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/>
    </xf>
    <xf numFmtId="0" fontId="29" fillId="0" borderId="27" xfId="0" applyFont="1" applyBorder="1" applyAlignment="1">
      <alignment horizontal="left"/>
    </xf>
    <xf numFmtId="0" fontId="29" fillId="0" borderId="30" xfId="0" applyFont="1" applyBorder="1" applyAlignment="1">
      <alignment horizontal="left"/>
    </xf>
    <xf numFmtId="49" fontId="27" fillId="0" borderId="0" xfId="0" applyNumberFormat="1" applyFont="1" applyAlignment="1">
      <alignment horizontal="center"/>
    </xf>
    <xf numFmtId="0" fontId="29" fillId="0" borderId="18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/>
    </xf>
    <xf numFmtId="0" fontId="31" fillId="6" borderId="77" xfId="0" applyFont="1" applyFill="1" applyBorder="1" applyAlignment="1">
      <alignment horizontal="center" vertical="center"/>
    </xf>
    <xf numFmtId="0" fontId="31" fillId="6" borderId="29" xfId="0" applyFont="1" applyFill="1" applyBorder="1" applyAlignment="1">
      <alignment horizontal="center" vertical="center"/>
    </xf>
    <xf numFmtId="0" fontId="31" fillId="6" borderId="63" xfId="0" applyFont="1" applyFill="1" applyBorder="1" applyAlignment="1">
      <alignment horizontal="center" vertical="center"/>
    </xf>
    <xf numFmtId="0" fontId="31" fillId="6" borderId="73" xfId="0" applyFont="1" applyFill="1" applyBorder="1" applyAlignment="1">
      <alignment horizontal="center" vertical="center" wrapText="1"/>
    </xf>
    <xf numFmtId="0" fontId="31" fillId="6" borderId="53" xfId="0" applyFont="1" applyFill="1" applyBorder="1" applyAlignment="1">
      <alignment horizontal="center" vertical="center" wrapText="1"/>
    </xf>
    <xf numFmtId="0" fontId="31" fillId="6" borderId="54" xfId="0" applyFont="1" applyFill="1" applyBorder="1" applyAlignment="1">
      <alignment horizontal="center" vertical="center" wrapText="1"/>
    </xf>
    <xf numFmtId="0" fontId="31" fillId="6" borderId="68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/>
    </xf>
    <xf numFmtId="0" fontId="27" fillId="0" borderId="77" xfId="0" applyFont="1" applyFill="1" applyBorder="1" applyAlignment="1">
      <alignment horizontal="left" wrapText="1"/>
    </xf>
    <xf numFmtId="0" fontId="27" fillId="0" borderId="29" xfId="0" applyFont="1" applyFill="1" applyBorder="1" applyAlignment="1">
      <alignment horizontal="left" wrapText="1"/>
    </xf>
    <xf numFmtId="0" fontId="27" fillId="0" borderId="63" xfId="0" applyFont="1" applyFill="1" applyBorder="1" applyAlignment="1">
      <alignment horizontal="left" wrapText="1"/>
    </xf>
    <xf numFmtId="0" fontId="29" fillId="0" borderId="3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0" fontId="29" fillId="0" borderId="3" xfId="0" applyFont="1" applyFill="1" applyBorder="1" applyAlignment="1">
      <alignment horizontal="left"/>
    </xf>
    <xf numFmtId="0" fontId="47" fillId="4" borderId="0" xfId="0" applyFont="1" applyFill="1" applyAlignment="1">
      <alignment horizontal="center" vertical="center" wrapText="1"/>
    </xf>
    <xf numFmtId="0" fontId="48" fillId="4" borderId="0" xfId="0" applyFont="1" applyFill="1" applyAlignment="1">
      <alignment horizontal="center" vertical="center" wrapText="1"/>
    </xf>
    <xf numFmtId="0" fontId="29" fillId="0" borderId="38" xfId="0" applyFont="1" applyBorder="1" applyAlignment="1">
      <alignment horizontal="left"/>
    </xf>
    <xf numFmtId="0" fontId="29" fillId="0" borderId="39" xfId="0" applyFont="1" applyBorder="1" applyAlignment="1">
      <alignment horizontal="left"/>
    </xf>
    <xf numFmtId="0" fontId="31" fillId="8" borderId="51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6" borderId="27" xfId="0" applyFont="1" applyFill="1" applyBorder="1" applyAlignment="1">
      <alignment horizontal="center" vertical="center"/>
    </xf>
    <xf numFmtId="0" fontId="31" fillId="6" borderId="30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left"/>
    </xf>
    <xf numFmtId="0" fontId="29" fillId="0" borderId="37" xfId="0" applyFont="1" applyBorder="1" applyAlignment="1">
      <alignment horizontal="left"/>
    </xf>
    <xf numFmtId="0" fontId="29" fillId="0" borderId="19" xfId="0" applyFont="1" applyBorder="1" applyAlignment="1">
      <alignment horizontal="left"/>
    </xf>
    <xf numFmtId="0" fontId="29" fillId="0" borderId="45" xfId="0" applyFont="1" applyBorder="1" applyAlignment="1"/>
    <xf numFmtId="0" fontId="29" fillId="0" borderId="64" xfId="0" applyFont="1" applyBorder="1" applyAlignment="1"/>
    <xf numFmtId="0" fontId="29" fillId="0" borderId="38" xfId="0" applyFont="1" applyBorder="1" applyAlignment="1"/>
    <xf numFmtId="0" fontId="18" fillId="0" borderId="77" xfId="0" applyFont="1" applyBorder="1" applyAlignment="1"/>
    <xf numFmtId="0" fontId="18" fillId="0" borderId="29" xfId="0" applyFont="1" applyBorder="1" applyAlignment="1"/>
    <xf numFmtId="0" fontId="18" fillId="0" borderId="63" xfId="0" applyFont="1" applyBorder="1" applyAlignment="1"/>
    <xf numFmtId="0" fontId="18" fillId="0" borderId="73" xfId="0" applyFont="1" applyBorder="1" applyAlignment="1"/>
    <xf numFmtId="0" fontId="18" fillId="0" borderId="53" xfId="0" applyFont="1" applyBorder="1" applyAlignment="1"/>
    <xf numFmtId="0" fontId="18" fillId="0" borderId="54" xfId="0" applyFont="1" applyBorder="1" applyAlignment="1"/>
    <xf numFmtId="0" fontId="21" fillId="9" borderId="73" xfId="0" applyFont="1" applyFill="1" applyBorder="1" applyAlignment="1">
      <alignment horizontal="center"/>
    </xf>
    <xf numFmtId="0" fontId="21" fillId="9" borderId="53" xfId="0" applyFont="1" applyFill="1" applyBorder="1" applyAlignment="1">
      <alignment horizontal="center"/>
    </xf>
    <xf numFmtId="0" fontId="21" fillId="9" borderId="54" xfId="0" applyFont="1" applyFill="1" applyBorder="1" applyAlignment="1">
      <alignment horizontal="center"/>
    </xf>
    <xf numFmtId="0" fontId="18" fillId="0" borderId="18" xfId="0" applyFont="1" applyBorder="1" applyAlignment="1"/>
    <xf numFmtId="0" fontId="18" fillId="0" borderId="37" xfId="0" applyFont="1" applyBorder="1" applyAlignment="1"/>
    <xf numFmtId="0" fontId="18" fillId="0" borderId="19" xfId="0" applyFont="1" applyBorder="1" applyAlignment="1"/>
    <xf numFmtId="0" fontId="18" fillId="0" borderId="22" xfId="0" applyFont="1" applyBorder="1" applyAlignment="1"/>
    <xf numFmtId="0" fontId="18" fillId="0" borderId="26" xfId="0" applyFont="1" applyBorder="1" applyAlignment="1"/>
    <xf numFmtId="0" fontId="18" fillId="0" borderId="15" xfId="0" applyFont="1" applyBorder="1" applyAlignment="1"/>
    <xf numFmtId="0" fontId="28" fillId="5" borderId="0" xfId="0" applyFont="1" applyFill="1" applyBorder="1" applyAlignment="1">
      <alignment horizontal="center"/>
    </xf>
    <xf numFmtId="0" fontId="23" fillId="6" borderId="73" xfId="0" applyFont="1" applyFill="1" applyBorder="1" applyAlignment="1">
      <alignment horizontal="center" vertical="center"/>
    </xf>
    <xf numFmtId="0" fontId="23" fillId="6" borderId="53" xfId="0" applyFont="1" applyFill="1" applyBorder="1" applyAlignment="1">
      <alignment horizontal="center" vertical="center"/>
    </xf>
    <xf numFmtId="0" fontId="23" fillId="6" borderId="54" xfId="0" applyFont="1" applyFill="1" applyBorder="1" applyAlignment="1">
      <alignment horizontal="center" vertical="center"/>
    </xf>
    <xf numFmtId="0" fontId="18" fillId="0" borderId="16" xfId="0" applyFont="1" applyBorder="1" applyAlignment="1"/>
    <xf numFmtId="0" fontId="18" fillId="0" borderId="4" xfId="0" applyFont="1" applyBorder="1" applyAlignment="1"/>
    <xf numFmtId="0" fontId="18" fillId="0" borderId="24" xfId="0" applyFont="1" applyBorder="1" applyAlignment="1"/>
    <xf numFmtId="49" fontId="18" fillId="0" borderId="0" xfId="0" applyNumberFormat="1" applyFont="1" applyBorder="1" applyAlignment="1">
      <alignment horizontal="center"/>
    </xf>
    <xf numFmtId="0" fontId="22" fillId="0" borderId="16" xfId="0" applyFont="1" applyBorder="1" applyAlignment="1"/>
    <xf numFmtId="0" fontId="22" fillId="0" borderId="4" xfId="0" applyFont="1" applyBorder="1" applyAlignment="1"/>
    <xf numFmtId="0" fontId="22" fillId="0" borderId="24" xfId="0" applyFont="1" applyBorder="1" applyAlignment="1"/>
    <xf numFmtId="0" fontId="22" fillId="0" borderId="20" xfId="0" applyFont="1" applyBorder="1" applyAlignment="1"/>
    <xf numFmtId="0" fontId="22" fillId="0" borderId="5" xfId="0" applyFont="1" applyBorder="1" applyAlignment="1"/>
    <xf numFmtId="0" fontId="22" fillId="0" borderId="6" xfId="0" applyFont="1" applyBorder="1" applyAlignment="1"/>
    <xf numFmtId="2" fontId="27" fillId="0" borderId="69" xfId="0" applyNumberFormat="1" applyFont="1" applyBorder="1" applyAlignment="1">
      <alignment horizontal="center" vertical="center"/>
    </xf>
    <xf numFmtId="2" fontId="27" fillId="0" borderId="52" xfId="0" applyNumberFormat="1" applyFont="1" applyBorder="1" applyAlignment="1">
      <alignment horizontal="center" vertical="center"/>
    </xf>
    <xf numFmtId="2" fontId="27" fillId="0" borderId="61" xfId="0" applyNumberFormat="1" applyFont="1" applyBorder="1" applyAlignment="1">
      <alignment horizontal="center" vertical="center"/>
    </xf>
    <xf numFmtId="0" fontId="23" fillId="0" borderId="69" xfId="0" applyNumberFormat="1" applyFont="1" applyBorder="1" applyAlignment="1">
      <alignment horizontal="center" vertical="center"/>
    </xf>
    <xf numFmtId="0" fontId="23" fillId="0" borderId="52" xfId="0" applyNumberFormat="1" applyFont="1" applyBorder="1" applyAlignment="1">
      <alignment horizontal="center" vertical="center"/>
    </xf>
    <xf numFmtId="0" fontId="23" fillId="0" borderId="61" xfId="0" applyNumberFormat="1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18" xfId="0" applyFont="1" applyBorder="1" applyAlignment="1"/>
    <xf numFmtId="0" fontId="22" fillId="0" borderId="37" xfId="0" applyFont="1" applyBorder="1" applyAlignment="1"/>
    <xf numFmtId="0" fontId="22" fillId="0" borderId="19" xfId="0" applyFont="1" applyBorder="1" applyAlignment="1"/>
    <xf numFmtId="0" fontId="23" fillId="9" borderId="73" xfId="0" applyFont="1" applyFill="1" applyBorder="1" applyAlignment="1">
      <alignment horizontal="center" vertical="center"/>
    </xf>
    <xf numFmtId="0" fontId="23" fillId="9" borderId="53" xfId="0" applyFont="1" applyFill="1" applyBorder="1" applyAlignment="1">
      <alignment horizontal="center" vertical="center"/>
    </xf>
    <xf numFmtId="0" fontId="23" fillId="9" borderId="54" xfId="0" applyFont="1" applyFill="1" applyBorder="1" applyAlignment="1">
      <alignment horizontal="center" vertical="center"/>
    </xf>
    <xf numFmtId="0" fontId="18" fillId="0" borderId="21" xfId="0" applyFont="1" applyBorder="1" applyAlignment="1"/>
    <xf numFmtId="0" fontId="18" fillId="0" borderId="2" xfId="0" applyFont="1" applyBorder="1" applyAlignment="1"/>
    <xf numFmtId="0" fontId="18" fillId="0" borderId="3" xfId="0" applyFont="1" applyBorder="1" applyAlignment="1"/>
    <xf numFmtId="0" fontId="22" fillId="0" borderId="68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21" xfId="0" applyFont="1" applyBorder="1" applyAlignment="1"/>
    <xf numFmtId="0" fontId="22" fillId="0" borderId="2" xfId="0" applyFont="1" applyBorder="1" applyAlignment="1"/>
    <xf numFmtId="0" fontId="22" fillId="0" borderId="3" xfId="0" applyFont="1" applyBorder="1" applyAlignment="1"/>
    <xf numFmtId="0" fontId="18" fillId="0" borderId="20" xfId="0" applyFont="1" applyBorder="1" applyAlignment="1"/>
    <xf numFmtId="0" fontId="18" fillId="0" borderId="5" xfId="0" applyFont="1" applyBorder="1" applyAlignment="1"/>
    <xf numFmtId="0" fontId="18" fillId="0" borderId="6" xfId="0" applyFont="1" applyBorder="1" applyAlignment="1"/>
    <xf numFmtId="0" fontId="23" fillId="6" borderId="27" xfId="0" applyFont="1" applyFill="1" applyBorder="1" applyAlignment="1">
      <alignment horizontal="center" vertical="center"/>
    </xf>
    <xf numFmtId="0" fontId="23" fillId="6" borderId="30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25" fillId="6" borderId="31" xfId="0" applyFont="1" applyFill="1" applyBorder="1" applyAlignment="1">
      <alignment horizontal="center" vertical="center"/>
    </xf>
    <xf numFmtId="0" fontId="25" fillId="6" borderId="23" xfId="0" applyFont="1" applyFill="1" applyBorder="1" applyAlignment="1">
      <alignment horizontal="center" vertical="center"/>
    </xf>
    <xf numFmtId="0" fontId="25" fillId="6" borderId="44" xfId="0" applyFont="1" applyFill="1" applyBorder="1" applyAlignment="1">
      <alignment horizontal="center"/>
    </xf>
    <xf numFmtId="0" fontId="25" fillId="6" borderId="65" xfId="0" applyFont="1" applyFill="1" applyBorder="1" applyAlignment="1">
      <alignment horizontal="center"/>
    </xf>
    <xf numFmtId="0" fontId="25" fillId="6" borderId="57" xfId="0" applyFont="1" applyFill="1" applyBorder="1" applyAlignment="1">
      <alignment horizontal="center"/>
    </xf>
    <xf numFmtId="0" fontId="40" fillId="6" borderId="31" xfId="0" applyFont="1" applyFill="1" applyBorder="1" applyAlignment="1">
      <alignment horizontal="center" vertical="center"/>
    </xf>
    <xf numFmtId="0" fontId="40" fillId="6" borderId="25" xfId="0" applyFont="1" applyFill="1" applyBorder="1" applyAlignment="1">
      <alignment horizontal="center" vertical="center"/>
    </xf>
    <xf numFmtId="0" fontId="40" fillId="6" borderId="44" xfId="0" applyFont="1" applyFill="1" applyBorder="1" applyAlignment="1">
      <alignment horizontal="center"/>
    </xf>
    <xf numFmtId="0" fontId="40" fillId="6" borderId="65" xfId="0" applyFont="1" applyFill="1" applyBorder="1" applyAlignment="1">
      <alignment horizontal="center"/>
    </xf>
    <xf numFmtId="0" fontId="40" fillId="6" borderId="57" xfId="0" applyFont="1" applyFill="1" applyBorder="1" applyAlignment="1">
      <alignment horizontal="center"/>
    </xf>
    <xf numFmtId="0" fontId="46" fillId="8" borderId="0" xfId="0" applyFont="1" applyFill="1" applyAlignment="1">
      <alignment horizontal="center" wrapText="1"/>
    </xf>
    <xf numFmtId="0" fontId="28" fillId="8" borderId="73" xfId="0" applyFont="1" applyFill="1" applyBorder="1" applyAlignment="1">
      <alignment horizontal="center"/>
    </xf>
    <xf numFmtId="0" fontId="28" fillId="8" borderId="53" xfId="0" applyFont="1" applyFill="1" applyBorder="1" applyAlignment="1">
      <alignment horizontal="center"/>
    </xf>
    <xf numFmtId="0" fontId="28" fillId="8" borderId="54" xfId="0" applyFont="1" applyFill="1" applyBorder="1" applyAlignment="1">
      <alignment horizontal="center"/>
    </xf>
    <xf numFmtId="49" fontId="29" fillId="0" borderId="0" xfId="0" applyNumberFormat="1" applyFont="1" applyAlignment="1">
      <alignment horizontal="left" wrapText="1"/>
    </xf>
    <xf numFmtId="0" fontId="39" fillId="0" borderId="0" xfId="0" applyFont="1" applyAlignment="1">
      <alignment horizontal="center"/>
    </xf>
    <xf numFmtId="0" fontId="14" fillId="0" borderId="45" xfId="0" applyFont="1" applyFill="1" applyBorder="1" applyAlignment="1">
      <alignment horizontal="left"/>
    </xf>
    <xf numFmtId="0" fontId="14" fillId="0" borderId="64" xfId="0" applyFont="1" applyFill="1" applyBorder="1" applyAlignment="1">
      <alignment horizontal="left"/>
    </xf>
    <xf numFmtId="0" fontId="14" fillId="0" borderId="38" xfId="0" applyFont="1" applyFill="1" applyBorder="1" applyAlignment="1">
      <alignment horizontal="left"/>
    </xf>
    <xf numFmtId="0" fontId="28" fillId="11" borderId="73" xfId="0" applyFont="1" applyFill="1" applyBorder="1" applyAlignment="1">
      <alignment horizontal="center"/>
    </xf>
    <xf numFmtId="0" fontId="28" fillId="11" borderId="53" xfId="0" applyFont="1" applyFill="1" applyBorder="1" applyAlignment="1">
      <alignment horizontal="center"/>
    </xf>
    <xf numFmtId="0" fontId="28" fillId="11" borderId="54" xfId="0" applyFont="1" applyFill="1" applyBorder="1" applyAlignment="1">
      <alignment horizontal="center"/>
    </xf>
    <xf numFmtId="0" fontId="29" fillId="0" borderId="1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31" fillId="6" borderId="73" xfId="0" applyFont="1" applyFill="1" applyBorder="1" applyAlignment="1">
      <alignment horizontal="center" vertical="center"/>
    </xf>
    <xf numFmtId="0" fontId="31" fillId="6" borderId="53" xfId="0" applyFont="1" applyFill="1" applyBorder="1" applyAlignment="1">
      <alignment horizontal="center" vertical="center"/>
    </xf>
    <xf numFmtId="0" fontId="31" fillId="6" borderId="67" xfId="0" applyFont="1" applyFill="1" applyBorder="1" applyAlignment="1">
      <alignment horizontal="center" vertical="center"/>
    </xf>
    <xf numFmtId="0" fontId="52" fillId="0" borderId="16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25" fillId="6" borderId="25" xfId="0" applyFont="1" applyFill="1" applyBorder="1" applyAlignment="1">
      <alignment horizontal="center" vertical="center"/>
    </xf>
    <xf numFmtId="0" fontId="25" fillId="6" borderId="47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/>
    </xf>
    <xf numFmtId="0" fontId="40" fillId="6" borderId="47" xfId="0" applyFont="1" applyFill="1" applyBorder="1" applyAlignment="1">
      <alignment horizontal="center"/>
    </xf>
    <xf numFmtId="0" fontId="40" fillId="6" borderId="2" xfId="0" applyFont="1" applyFill="1" applyBorder="1" applyAlignment="1">
      <alignment horizontal="center"/>
    </xf>
    <xf numFmtId="0" fontId="40" fillId="6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4</xdr:row>
      <xdr:rowOff>104775</xdr:rowOff>
    </xdr:from>
    <xdr:to>
      <xdr:col>2</xdr:col>
      <xdr:colOff>563880</xdr:colOff>
      <xdr:row>8</xdr:row>
      <xdr:rowOff>114300</xdr:rowOff>
    </xdr:to>
    <xdr:pic>
      <xdr:nvPicPr>
        <xdr:cNvPr id="2396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66775"/>
          <a:ext cx="186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12</xdr:row>
      <xdr:rowOff>9525</xdr:rowOff>
    </xdr:from>
    <xdr:to>
      <xdr:col>6</xdr:col>
      <xdr:colOff>9525</xdr:colOff>
      <xdr:row>16</xdr:row>
      <xdr:rowOff>161925</xdr:rowOff>
    </xdr:to>
    <xdr:pic>
      <xdr:nvPicPr>
        <xdr:cNvPr id="21691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876550"/>
          <a:ext cx="186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82</xdr:row>
      <xdr:rowOff>0</xdr:rowOff>
    </xdr:from>
    <xdr:to>
      <xdr:col>13</xdr:col>
      <xdr:colOff>38100</xdr:colOff>
      <xdr:row>86</xdr:row>
      <xdr:rowOff>152400</xdr:rowOff>
    </xdr:to>
    <xdr:pic>
      <xdr:nvPicPr>
        <xdr:cNvPr id="22734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202025"/>
          <a:ext cx="186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6</xdr:col>
      <xdr:colOff>38100</xdr:colOff>
      <xdr:row>15</xdr:row>
      <xdr:rowOff>152400</xdr:rowOff>
    </xdr:to>
    <xdr:pic>
      <xdr:nvPicPr>
        <xdr:cNvPr id="22735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676525"/>
          <a:ext cx="186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6</xdr:col>
      <xdr:colOff>38100</xdr:colOff>
      <xdr:row>15</xdr:row>
      <xdr:rowOff>152400</xdr:rowOff>
    </xdr:to>
    <xdr:pic>
      <xdr:nvPicPr>
        <xdr:cNvPr id="23739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676525"/>
          <a:ext cx="186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6</xdr:col>
      <xdr:colOff>38100</xdr:colOff>
      <xdr:row>15</xdr:row>
      <xdr:rowOff>152400</xdr:rowOff>
    </xdr:to>
    <xdr:pic>
      <xdr:nvPicPr>
        <xdr:cNvPr id="24763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676525"/>
          <a:ext cx="186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6</xdr:col>
      <xdr:colOff>38100</xdr:colOff>
      <xdr:row>15</xdr:row>
      <xdr:rowOff>152400</xdr:rowOff>
    </xdr:to>
    <xdr:pic>
      <xdr:nvPicPr>
        <xdr:cNvPr id="26775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676525"/>
          <a:ext cx="186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48</xdr:row>
      <xdr:rowOff>47625</xdr:rowOff>
    </xdr:from>
    <xdr:to>
      <xdr:col>10</xdr:col>
      <xdr:colOff>28575</xdr:colOff>
      <xdr:row>88</xdr:row>
      <xdr:rowOff>66675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44025"/>
          <a:ext cx="6067425" cy="763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149</xdr:row>
      <xdr:rowOff>95250</xdr:rowOff>
    </xdr:from>
    <xdr:to>
      <xdr:col>9</xdr:col>
      <xdr:colOff>409575</xdr:colOff>
      <xdr:row>185</xdr:row>
      <xdr:rowOff>85725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632150"/>
          <a:ext cx="5514975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97</xdr:row>
      <xdr:rowOff>28575</xdr:rowOff>
    </xdr:from>
    <xdr:to>
      <xdr:col>9</xdr:col>
      <xdr:colOff>457200</xdr:colOff>
      <xdr:row>137</xdr:row>
      <xdr:rowOff>57150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659475"/>
          <a:ext cx="5524500" cy="764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eladnik\Local%20Settings\Temporary%20Internet%20Files\Content.Outlook\N3BGJ5TF\Cen&#237;k_SMN_version_aktual_20100101_LN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Hodnoty bodu"/>
      <sheetName val="Zdrav.výkony společné"/>
      <sheetName val="Manažerské prohlídky"/>
      <sheetName val="NP-Prostějov"/>
      <sheetName val="NP-Přerov"/>
      <sheetName val="NP-Šternberk"/>
      <sheetName val="Dětské"/>
      <sheetName val="Gyn.por."/>
      <sheetName val="Infekční"/>
      <sheetName val="Kožní"/>
      <sheetName val="Neurol."/>
      <sheetName val="Oční"/>
      <sheetName val="ORL"/>
      <sheetName val="Ortop."/>
      <sheetName val="RDG"/>
      <sheetName val="Rehab."/>
      <sheetName val="Urol."/>
      <sheetName val="TRN"/>
      <sheetName val="Všeob."/>
      <sheetName val="Domácí péče"/>
      <sheetName val="Patol."/>
      <sheetName val="OKB"/>
      <sheetName val="Mikrob."/>
      <sheetName val="Sterilizace"/>
      <sheetName val="Pronájmy,zápůjčky"/>
      <sheetName val="Stravování"/>
      <sheetName val="Čipové karty"/>
      <sheetName val="Stáže,semináře"/>
      <sheetName val="Nájmy,ostatní"/>
      <sheetName val="Vstupní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Kod DPH</v>
          </cell>
          <cell r="B1" t="str">
            <v>Sazba DPH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0.1</v>
          </cell>
        </row>
        <row r="4">
          <cell r="A4">
            <v>2</v>
          </cell>
          <cell r="B4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D13" sqref="D13"/>
    </sheetView>
  </sheetViews>
  <sheetFormatPr defaultRowHeight="15" x14ac:dyDescent="0.25"/>
  <cols>
    <col min="1" max="1" width="11.7109375" customWidth="1"/>
    <col min="2" max="2" width="10.140625" bestFit="1" customWidth="1"/>
    <col min="6" max="6" width="9.85546875" bestFit="1" customWidth="1"/>
  </cols>
  <sheetData>
    <row r="1" spans="1:9" x14ac:dyDescent="0.25">
      <c r="A1" s="382"/>
      <c r="B1" s="382"/>
      <c r="C1" s="382"/>
      <c r="D1" s="382"/>
      <c r="E1" s="382"/>
      <c r="F1" s="382"/>
      <c r="G1" s="382"/>
      <c r="H1" s="382"/>
      <c r="I1" s="382"/>
    </row>
    <row r="2" spans="1:9" ht="18.75" x14ac:dyDescent="0.3">
      <c r="E2" s="11"/>
      <c r="F2" s="11"/>
      <c r="G2" s="11"/>
      <c r="H2" s="11"/>
    </row>
    <row r="3" spans="1:9" ht="18.75" x14ac:dyDescent="0.3">
      <c r="E3" s="11"/>
      <c r="F3" s="11"/>
      <c r="G3" s="11"/>
      <c r="H3" s="11"/>
    </row>
    <row r="4" spans="1:9" ht="7.5" customHeight="1" x14ac:dyDescent="0.3">
      <c r="A4" s="12"/>
      <c r="B4" s="13"/>
      <c r="C4" s="13"/>
      <c r="D4" s="13"/>
      <c r="E4" s="14"/>
      <c r="F4" s="14"/>
      <c r="G4" s="14"/>
      <c r="H4" s="14"/>
      <c r="I4" s="15"/>
    </row>
    <row r="5" spans="1:9" ht="18.75" x14ac:dyDescent="0.3">
      <c r="A5" s="16"/>
      <c r="B5" s="17"/>
      <c r="C5" s="17"/>
      <c r="D5" s="17"/>
      <c r="E5" s="18" t="s">
        <v>28</v>
      </c>
      <c r="F5" s="18"/>
      <c r="G5" s="18"/>
      <c r="H5" s="18"/>
      <c r="I5" s="19"/>
    </row>
    <row r="6" spans="1:9" ht="18.75" x14ac:dyDescent="0.3">
      <c r="A6" s="16"/>
      <c r="B6" s="17"/>
      <c r="C6" s="17"/>
      <c r="D6" s="17"/>
      <c r="E6" s="18" t="s">
        <v>40</v>
      </c>
      <c r="F6" s="18"/>
      <c r="G6" s="18"/>
      <c r="H6" s="18"/>
      <c r="I6" s="19"/>
    </row>
    <row r="7" spans="1:9" x14ac:dyDescent="0.25">
      <c r="A7" s="16"/>
      <c r="B7" s="17"/>
      <c r="C7" s="17"/>
      <c r="D7" s="17"/>
      <c r="E7" s="17"/>
      <c r="F7" s="17"/>
      <c r="G7" s="17"/>
      <c r="H7" s="17"/>
      <c r="I7" s="19"/>
    </row>
    <row r="8" spans="1:9" ht="18.75" x14ac:dyDescent="0.3">
      <c r="A8" s="16"/>
      <c r="B8" s="17"/>
      <c r="C8" s="17"/>
      <c r="D8" s="17"/>
      <c r="E8" s="18" t="s">
        <v>272</v>
      </c>
      <c r="F8" s="20" t="s">
        <v>39</v>
      </c>
      <c r="G8" s="18"/>
      <c r="H8" s="17"/>
      <c r="I8" s="19"/>
    </row>
    <row r="9" spans="1:9" ht="18.75" x14ac:dyDescent="0.3">
      <c r="A9" s="16"/>
      <c r="B9" s="17"/>
      <c r="C9" s="17"/>
      <c r="D9" s="17"/>
      <c r="E9" s="18" t="s">
        <v>29</v>
      </c>
      <c r="F9" s="18" t="s">
        <v>264</v>
      </c>
      <c r="G9" s="18"/>
      <c r="H9" s="17"/>
      <c r="I9" s="19"/>
    </row>
    <row r="10" spans="1:9" x14ac:dyDescent="0.25">
      <c r="A10" s="21"/>
      <c r="B10" s="22"/>
      <c r="C10" s="22"/>
      <c r="D10" s="22"/>
      <c r="E10" s="22"/>
      <c r="F10" s="22"/>
      <c r="G10" s="22"/>
      <c r="H10" s="22"/>
      <c r="I10" s="23"/>
    </row>
    <row r="11" spans="1:9" ht="33.7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</row>
    <row r="12" spans="1:9" ht="33" x14ac:dyDescent="0.45">
      <c r="A12" s="574" t="s">
        <v>30</v>
      </c>
      <c r="B12" s="575"/>
      <c r="C12" s="575"/>
      <c r="D12" s="575"/>
      <c r="E12" s="575"/>
      <c r="F12" s="575"/>
      <c r="G12" s="575"/>
      <c r="H12" s="575"/>
      <c r="I12" s="575"/>
    </row>
    <row r="13" spans="1:9" ht="19.5" customHeight="1" x14ac:dyDescent="0.45">
      <c r="A13" s="9"/>
      <c r="B13" s="24"/>
      <c r="C13" s="24"/>
      <c r="D13" s="24"/>
      <c r="E13" s="24"/>
      <c r="F13" s="24"/>
      <c r="G13" s="24"/>
      <c r="H13" s="24"/>
      <c r="I13" s="24"/>
    </row>
    <row r="14" spans="1:9" x14ac:dyDescent="0.25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18.75" x14ac:dyDescent="0.3">
      <c r="A15" s="573"/>
      <c r="B15" s="573"/>
      <c r="C15" s="573"/>
      <c r="D15" s="573"/>
      <c r="E15" s="573"/>
      <c r="F15" s="573"/>
      <c r="G15" s="573"/>
      <c r="H15" s="573"/>
      <c r="I15" s="573"/>
    </row>
    <row r="16" spans="1:9" ht="18.75" x14ac:dyDescent="0.3">
      <c r="A16" s="573"/>
      <c r="B16" s="573"/>
      <c r="C16" s="573"/>
      <c r="D16" s="573"/>
      <c r="E16" s="573"/>
      <c r="F16" s="573"/>
      <c r="G16" s="573"/>
      <c r="H16" s="573"/>
      <c r="I16" s="573"/>
    </row>
    <row r="17" spans="1:9" ht="18.75" x14ac:dyDescent="0.3">
      <c r="A17" s="573" t="s">
        <v>346</v>
      </c>
      <c r="B17" s="573"/>
      <c r="C17" s="573"/>
      <c r="D17" s="573"/>
      <c r="E17" s="573"/>
      <c r="F17" s="573"/>
      <c r="G17" s="573"/>
      <c r="H17" s="573"/>
      <c r="I17" s="573"/>
    </row>
    <row r="18" spans="1:9" ht="18.75" x14ac:dyDescent="0.3">
      <c r="A18" s="576" t="s">
        <v>345</v>
      </c>
      <c r="B18" s="576"/>
      <c r="C18" s="576"/>
      <c r="D18" s="576"/>
      <c r="E18" s="576"/>
      <c r="F18" s="576"/>
      <c r="G18" s="576"/>
      <c r="H18" s="576"/>
      <c r="I18" s="576"/>
    </row>
    <row r="19" spans="1:9" x14ac:dyDescent="0.25">
      <c r="A19" s="10"/>
      <c r="C19" s="10"/>
      <c r="D19" s="10"/>
      <c r="E19" s="10"/>
      <c r="F19" s="10"/>
      <c r="G19" s="10"/>
      <c r="H19" s="10"/>
      <c r="I19" s="10"/>
    </row>
    <row r="20" spans="1:9" ht="20.25" x14ac:dyDescent="0.25">
      <c r="A20" s="577" t="s">
        <v>731</v>
      </c>
      <c r="B20" s="577"/>
      <c r="C20" s="577"/>
      <c r="D20" s="577"/>
      <c r="E20" s="577"/>
      <c r="F20" s="577"/>
      <c r="G20" s="577"/>
      <c r="H20" s="577"/>
      <c r="I20" s="577"/>
    </row>
    <row r="25" spans="1:9" x14ac:dyDescent="0.25">
      <c r="A25" s="572" t="s">
        <v>31</v>
      </c>
      <c r="B25" s="572"/>
      <c r="C25" s="572"/>
      <c r="D25" s="572"/>
      <c r="E25" s="572"/>
      <c r="F25" s="572"/>
      <c r="G25" s="572"/>
      <c r="H25" s="572"/>
      <c r="I25" s="572"/>
    </row>
    <row r="26" spans="1:9" ht="40.5" customHeight="1" x14ac:dyDescent="0.25">
      <c r="A26" s="572"/>
      <c r="B26" s="572"/>
      <c r="C26" s="572"/>
      <c r="D26" s="572"/>
      <c r="E26" s="572"/>
      <c r="F26" s="572"/>
      <c r="G26" s="572"/>
      <c r="H26" s="572"/>
      <c r="I26" s="572"/>
    </row>
    <row r="30" spans="1:9" x14ac:dyDescent="0.25">
      <c r="A30" s="118" t="s">
        <v>734</v>
      </c>
      <c r="B30" s="526"/>
    </row>
    <row r="33" spans="1:9" x14ac:dyDescent="0.25">
      <c r="A33" t="s">
        <v>33</v>
      </c>
      <c r="B33" t="s">
        <v>34</v>
      </c>
    </row>
    <row r="34" spans="1:9" x14ac:dyDescent="0.25">
      <c r="B34" s="118" t="s">
        <v>347</v>
      </c>
    </row>
    <row r="36" spans="1:9" x14ac:dyDescent="0.25">
      <c r="A36" t="s">
        <v>35</v>
      </c>
      <c r="B36" t="s">
        <v>36</v>
      </c>
    </row>
    <row r="37" spans="1:9" x14ac:dyDescent="0.25">
      <c r="B37" t="s">
        <v>37</v>
      </c>
    </row>
    <row r="39" spans="1:9" x14ac:dyDescent="0.25">
      <c r="A39" t="s">
        <v>32</v>
      </c>
      <c r="B39" t="s">
        <v>38</v>
      </c>
    </row>
    <row r="40" spans="1:9" x14ac:dyDescent="0.25">
      <c r="B40" t="s">
        <v>235</v>
      </c>
    </row>
    <row r="43" spans="1:9" x14ac:dyDescent="0.25">
      <c r="A43" s="332"/>
      <c r="B43" s="332"/>
      <c r="C43" s="332"/>
      <c r="D43" s="332"/>
      <c r="E43" s="332"/>
      <c r="F43" s="332"/>
      <c r="G43" s="332"/>
      <c r="H43" s="332"/>
      <c r="I43" s="332"/>
    </row>
  </sheetData>
  <mergeCells count="7">
    <mergeCell ref="A25:I26"/>
    <mergeCell ref="A17:I17"/>
    <mergeCell ref="A12:I12"/>
    <mergeCell ref="A15:I15"/>
    <mergeCell ref="A16:I16"/>
    <mergeCell ref="A18:I18"/>
    <mergeCell ref="A20:I20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workbookViewId="0">
      <selection activeCell="A44" sqref="A44"/>
    </sheetView>
  </sheetViews>
  <sheetFormatPr defaultRowHeight="15" x14ac:dyDescent="0.25"/>
  <cols>
    <col min="4" max="4" width="16.85546875" customWidth="1"/>
    <col min="5" max="5" width="11.42578125" customWidth="1"/>
    <col min="6" max="7" width="11.5703125" customWidth="1"/>
  </cols>
  <sheetData>
    <row r="2" spans="1:7" ht="18.75" x14ac:dyDescent="0.3">
      <c r="A2" s="589" t="s">
        <v>369</v>
      </c>
      <c r="B2" s="590"/>
      <c r="C2" s="590"/>
      <c r="D2" s="590"/>
      <c r="E2" s="590"/>
      <c r="F2" s="590"/>
      <c r="G2" s="590"/>
    </row>
    <row r="3" spans="1:7" ht="15.75" thickBot="1" x14ac:dyDescent="0.3"/>
    <row r="4" spans="1:7" ht="43.5" thickBot="1" x14ac:dyDescent="0.3">
      <c r="A4" s="723" t="s">
        <v>26</v>
      </c>
      <c r="B4" s="724"/>
      <c r="C4" s="724"/>
      <c r="D4" s="725"/>
      <c r="E4" s="344" t="s">
        <v>298</v>
      </c>
      <c r="F4" s="359" t="s">
        <v>5</v>
      </c>
      <c r="G4" s="364" t="s">
        <v>299</v>
      </c>
    </row>
    <row r="5" spans="1:7" ht="16.5" thickBot="1" x14ac:dyDescent="0.3">
      <c r="A5" s="731" t="s">
        <v>271</v>
      </c>
      <c r="B5" s="732"/>
      <c r="C5" s="732"/>
      <c r="D5" s="732"/>
      <c r="E5" s="103">
        <v>340</v>
      </c>
      <c r="F5" s="135">
        <v>21</v>
      </c>
      <c r="G5" s="114">
        <f>E5-(E5*21/121)</f>
        <v>280.9917355371901</v>
      </c>
    </row>
    <row r="43" spans="1:7" x14ac:dyDescent="0.25">
      <c r="A43" s="579" t="s">
        <v>228</v>
      </c>
      <c r="B43" s="579"/>
      <c r="C43" s="579"/>
      <c r="D43" s="579"/>
      <c r="E43" s="579"/>
      <c r="F43" s="579"/>
      <c r="G43" s="579"/>
    </row>
  </sheetData>
  <mergeCells count="4">
    <mergeCell ref="A2:G2"/>
    <mergeCell ref="A4:D4"/>
    <mergeCell ref="A43:G43"/>
    <mergeCell ref="A5:D5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L14" sqref="L14"/>
    </sheetView>
  </sheetViews>
  <sheetFormatPr defaultColWidth="9.140625" defaultRowHeight="15" x14ac:dyDescent="0.25"/>
  <cols>
    <col min="1" max="3" width="9.140625" style="1"/>
    <col min="4" max="4" width="31.5703125" style="1" customWidth="1"/>
    <col min="5" max="6" width="9.140625" style="1"/>
    <col min="7" max="7" width="12.28515625" style="219" customWidth="1"/>
    <col min="8" max="16384" width="9.140625" style="1"/>
  </cols>
  <sheetData>
    <row r="1" spans="1:7" ht="18.75" x14ac:dyDescent="0.3">
      <c r="A1" s="589" t="s">
        <v>370</v>
      </c>
      <c r="B1" s="590"/>
      <c r="C1" s="590"/>
      <c r="D1" s="590"/>
      <c r="E1" s="590"/>
      <c r="F1" s="590"/>
      <c r="G1" s="590"/>
    </row>
    <row r="3" spans="1:7" ht="15.75" thickBot="1" x14ac:dyDescent="0.3"/>
    <row r="4" spans="1:7" ht="43.5" thickBot="1" x14ac:dyDescent="0.3">
      <c r="A4" s="715" t="s">
        <v>242</v>
      </c>
      <c r="B4" s="716"/>
      <c r="C4" s="716"/>
      <c r="D4" s="744"/>
      <c r="E4" s="344" t="s">
        <v>298</v>
      </c>
      <c r="F4" s="359" t="s">
        <v>5</v>
      </c>
      <c r="G4" s="365" t="s">
        <v>299</v>
      </c>
    </row>
    <row r="5" spans="1:7" ht="15.75" x14ac:dyDescent="0.25">
      <c r="A5" s="699" t="s">
        <v>394</v>
      </c>
      <c r="B5" s="700"/>
      <c r="C5" s="700"/>
      <c r="D5" s="751"/>
      <c r="E5" s="397">
        <v>4</v>
      </c>
      <c r="F5" s="255">
        <v>21</v>
      </c>
      <c r="G5" s="220">
        <f>E5-(E5*21/121)</f>
        <v>3.3057851239669422</v>
      </c>
    </row>
    <row r="6" spans="1:7" ht="15.75" x14ac:dyDescent="0.25">
      <c r="A6" s="686" t="s">
        <v>395</v>
      </c>
      <c r="B6" s="687"/>
      <c r="C6" s="687"/>
      <c r="D6" s="745"/>
      <c r="E6" s="398">
        <v>6</v>
      </c>
      <c r="F6" s="256">
        <v>21</v>
      </c>
      <c r="G6" s="220">
        <f>E6-(E6*21/121)</f>
        <v>4.9586776859504127</v>
      </c>
    </row>
    <row r="7" spans="1:7" ht="15.75" x14ac:dyDescent="0.25">
      <c r="A7" s="686" t="s">
        <v>525</v>
      </c>
      <c r="B7" s="687"/>
      <c r="C7" s="687"/>
      <c r="D7" s="745"/>
      <c r="E7" s="398">
        <v>30</v>
      </c>
      <c r="F7" s="256">
        <v>21</v>
      </c>
      <c r="G7" s="221">
        <f>E7-(E7*21/121)</f>
        <v>24.793388429752067</v>
      </c>
    </row>
    <row r="8" spans="1:7" ht="16.5" thickBot="1" x14ac:dyDescent="0.3">
      <c r="A8" s="650" t="s">
        <v>257</v>
      </c>
      <c r="B8" s="651"/>
      <c r="C8" s="651"/>
      <c r="D8" s="737"/>
      <c r="E8" s="399">
        <v>15</v>
      </c>
      <c r="F8" s="222">
        <v>21</v>
      </c>
      <c r="G8" s="221">
        <f>E8-(E8*21/121)</f>
        <v>12.396694214876034</v>
      </c>
    </row>
    <row r="9" spans="1:7" ht="48.75" customHeight="1" thickBot="1" x14ac:dyDescent="0.3">
      <c r="A9" s="738" t="s">
        <v>278</v>
      </c>
      <c r="B9" s="739"/>
      <c r="C9" s="739"/>
      <c r="D9" s="740"/>
      <c r="E9" s="400" t="s">
        <v>298</v>
      </c>
      <c r="F9" s="366" t="s">
        <v>5</v>
      </c>
      <c r="G9" s="365" t="s">
        <v>299</v>
      </c>
    </row>
    <row r="10" spans="1:7" ht="23.45" customHeight="1" thickBot="1" x14ac:dyDescent="0.3">
      <c r="A10" s="734" t="s">
        <v>275</v>
      </c>
      <c r="B10" s="735"/>
      <c r="C10" s="735"/>
      <c r="D10" s="736"/>
      <c r="E10" s="401">
        <v>4</v>
      </c>
      <c r="F10" s="218">
        <v>21</v>
      </c>
      <c r="G10" s="220">
        <f>E10-(E10*21/121)</f>
        <v>3.3057851239669422</v>
      </c>
    </row>
    <row r="11" spans="1:7" ht="50.25" customHeight="1" thickBot="1" x14ac:dyDescent="0.3">
      <c r="A11" s="715" t="s">
        <v>279</v>
      </c>
      <c r="B11" s="716"/>
      <c r="C11" s="716"/>
      <c r="D11" s="744"/>
      <c r="E11" s="344" t="s">
        <v>298</v>
      </c>
      <c r="F11" s="359" t="s">
        <v>5</v>
      </c>
      <c r="G11" s="365" t="s">
        <v>299</v>
      </c>
    </row>
    <row r="12" spans="1:7" ht="22.9" customHeight="1" x14ac:dyDescent="0.25">
      <c r="A12" s="641" t="s">
        <v>280</v>
      </c>
      <c r="B12" s="642"/>
      <c r="C12" s="642"/>
      <c r="D12" s="749"/>
      <c r="E12" s="402">
        <v>1500</v>
      </c>
      <c r="F12" s="255">
        <v>21</v>
      </c>
      <c r="G12" s="220">
        <f>E12-(E12*21/121)</f>
        <v>1239.6694214876034</v>
      </c>
    </row>
    <row r="13" spans="1:7" ht="22.9" customHeight="1" x14ac:dyDescent="0.25">
      <c r="A13" s="626" t="s">
        <v>281</v>
      </c>
      <c r="B13" s="627"/>
      <c r="C13" s="627"/>
      <c r="D13" s="750"/>
      <c r="E13" s="403">
        <v>1000</v>
      </c>
      <c r="F13" s="256">
        <v>21</v>
      </c>
      <c r="G13" s="220">
        <f>E13-(E13*21/121)</f>
        <v>826.44628099173553</v>
      </c>
    </row>
    <row r="14" spans="1:7" ht="22.9" customHeight="1" x14ac:dyDescent="0.25">
      <c r="A14" s="626" t="s">
        <v>440</v>
      </c>
      <c r="B14" s="627"/>
      <c r="C14" s="627"/>
      <c r="D14" s="750"/>
      <c r="E14" s="403">
        <v>300</v>
      </c>
      <c r="F14" s="256">
        <v>21</v>
      </c>
      <c r="G14" s="220">
        <f>E14-(E14*21/121)</f>
        <v>247.93388429752065</v>
      </c>
    </row>
    <row r="15" spans="1:7" ht="22.9" customHeight="1" thickBot="1" x14ac:dyDescent="0.3">
      <c r="A15" s="650" t="s">
        <v>441</v>
      </c>
      <c r="B15" s="651"/>
      <c r="C15" s="651"/>
      <c r="D15" s="737"/>
      <c r="E15" s="404">
        <v>150</v>
      </c>
      <c r="F15" s="222">
        <v>21</v>
      </c>
      <c r="G15" s="223">
        <f>E15-(E15*21/121)</f>
        <v>123.96694214876032</v>
      </c>
    </row>
    <row r="16" spans="1:7" ht="50.25" customHeight="1" thickBot="1" x14ac:dyDescent="0.3">
      <c r="A16" s="741" t="s">
        <v>396</v>
      </c>
      <c r="B16" s="742"/>
      <c r="C16" s="742"/>
      <c r="D16" s="743"/>
      <c r="E16" s="333" t="s">
        <v>298</v>
      </c>
      <c r="F16" s="396" t="s">
        <v>5</v>
      </c>
      <c r="G16" s="365" t="s">
        <v>299</v>
      </c>
    </row>
    <row r="17" spans="1:7" ht="90.75" customHeight="1" thickBot="1" x14ac:dyDescent="0.3">
      <c r="A17" s="746" t="s">
        <v>577</v>
      </c>
      <c r="B17" s="747"/>
      <c r="C17" s="747"/>
      <c r="D17" s="748"/>
      <c r="E17" s="405">
        <v>1200</v>
      </c>
      <c r="F17" s="406">
        <v>21</v>
      </c>
      <c r="G17" s="407">
        <f>E17*100/121</f>
        <v>991.7355371900826</v>
      </c>
    </row>
    <row r="35" spans="1:6" x14ac:dyDescent="0.25">
      <c r="A35" s="733" t="s">
        <v>366</v>
      </c>
      <c r="B35" s="733"/>
      <c r="C35" s="733"/>
      <c r="D35" s="733"/>
      <c r="E35" s="733"/>
      <c r="F35" s="733"/>
    </row>
  </sheetData>
  <mergeCells count="16">
    <mergeCell ref="A7:D7"/>
    <mergeCell ref="A17:D17"/>
    <mergeCell ref="A1:G1"/>
    <mergeCell ref="A6:D6"/>
    <mergeCell ref="A12:D12"/>
    <mergeCell ref="A13:D13"/>
    <mergeCell ref="A14:D14"/>
    <mergeCell ref="A4:D4"/>
    <mergeCell ref="A5:D5"/>
    <mergeCell ref="A35:F35"/>
    <mergeCell ref="A10:D10"/>
    <mergeCell ref="A8:D8"/>
    <mergeCell ref="A9:D9"/>
    <mergeCell ref="A16:D16"/>
    <mergeCell ref="A11:D11"/>
    <mergeCell ref="A15:D15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2"/>
  <sheetViews>
    <sheetView workbookViewId="0">
      <selection activeCell="K21" sqref="K21"/>
    </sheetView>
  </sheetViews>
  <sheetFormatPr defaultColWidth="9.140625" defaultRowHeight="15" x14ac:dyDescent="0.25"/>
  <cols>
    <col min="1" max="16384" width="9.140625" style="118"/>
  </cols>
  <sheetData>
    <row r="6" spans="1:9" x14ac:dyDescent="0.25">
      <c r="A6" s="209"/>
      <c r="B6" s="209"/>
      <c r="C6" s="209"/>
      <c r="D6" s="209"/>
      <c r="E6" s="209"/>
      <c r="F6" s="209"/>
      <c r="G6" s="209"/>
      <c r="H6" s="209"/>
      <c r="I6" s="209"/>
    </row>
    <row r="7" spans="1:9" ht="60.75" customHeight="1" x14ac:dyDescent="0.25">
      <c r="A7" s="752" t="s">
        <v>371</v>
      </c>
      <c r="B7" s="753"/>
      <c r="C7" s="753"/>
      <c r="D7" s="753"/>
      <c r="E7" s="753"/>
      <c r="F7" s="753"/>
      <c r="G7" s="753"/>
      <c r="H7" s="753"/>
      <c r="I7" s="753"/>
    </row>
    <row r="8" spans="1:9" x14ac:dyDescent="0.25">
      <c r="A8" s="209"/>
      <c r="B8" s="209"/>
      <c r="C8" s="209"/>
      <c r="D8" s="209"/>
      <c r="E8" s="209"/>
      <c r="F8" s="209"/>
      <c r="G8" s="209"/>
      <c r="H8" s="209"/>
      <c r="I8" s="209"/>
    </row>
    <row r="9" spans="1:9" x14ac:dyDescent="0.25">
      <c r="A9" s="30"/>
      <c r="B9" s="30"/>
      <c r="C9" s="30"/>
      <c r="D9" s="30"/>
      <c r="E9" s="30"/>
      <c r="F9" s="30"/>
      <c r="G9" s="30"/>
      <c r="H9" s="30"/>
      <c r="I9" s="30"/>
    </row>
    <row r="10" spans="1:9" x14ac:dyDescent="0.25">
      <c r="A10" s="30"/>
      <c r="B10" s="30"/>
      <c r="C10" s="30"/>
      <c r="D10" s="30"/>
      <c r="E10" s="30"/>
      <c r="F10" s="30"/>
      <c r="G10" s="30"/>
      <c r="H10" s="30"/>
      <c r="I10" s="30"/>
    </row>
    <row r="11" spans="1:9" x14ac:dyDescent="0.25">
      <c r="A11" s="30"/>
      <c r="B11" s="30"/>
      <c r="C11" s="30"/>
      <c r="D11" s="30"/>
      <c r="E11" s="30"/>
      <c r="F11" s="30"/>
      <c r="G11" s="30"/>
      <c r="H11" s="30"/>
      <c r="I11" s="30"/>
    </row>
    <row r="12" spans="1:9" x14ac:dyDescent="0.25">
      <c r="A12" s="30"/>
      <c r="B12" s="30"/>
      <c r="C12" s="30"/>
      <c r="D12" s="30"/>
      <c r="E12" s="30"/>
      <c r="F12" s="30"/>
      <c r="G12" s="30"/>
      <c r="H12" s="30"/>
      <c r="I12" s="30"/>
    </row>
  </sheetData>
  <mergeCells count="1">
    <mergeCell ref="A7:I7"/>
  </mergeCells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J14" sqref="J14"/>
    </sheetView>
  </sheetViews>
  <sheetFormatPr defaultColWidth="9.140625" defaultRowHeight="15.75" x14ac:dyDescent="0.25"/>
  <cols>
    <col min="1" max="3" width="9.140625" style="72"/>
    <col min="4" max="4" width="29.5703125" style="72" customWidth="1"/>
    <col min="5" max="16384" width="9.140625" style="72"/>
  </cols>
  <sheetData>
    <row r="2" spans="1:10" x14ac:dyDescent="0.25">
      <c r="A2" s="756" t="s">
        <v>700</v>
      </c>
      <c r="B2" s="757"/>
      <c r="C2" s="757"/>
      <c r="D2" s="757"/>
      <c r="E2" s="757"/>
      <c r="F2" s="757"/>
      <c r="G2" s="757"/>
    </row>
    <row r="3" spans="1:10" x14ac:dyDescent="0.25">
      <c r="A3" s="45"/>
    </row>
    <row r="4" spans="1:10" ht="16.5" thickBot="1" x14ac:dyDescent="0.3"/>
    <row r="5" spans="1:10" ht="48" thickBot="1" x14ac:dyDescent="0.3">
      <c r="A5" s="758" t="s">
        <v>26</v>
      </c>
      <c r="B5" s="759"/>
      <c r="C5" s="759"/>
      <c r="D5" s="760"/>
      <c r="E5" s="371" t="s">
        <v>298</v>
      </c>
      <c r="F5" s="372" t="s">
        <v>5</v>
      </c>
      <c r="G5" s="373" t="s">
        <v>299</v>
      </c>
    </row>
    <row r="6" spans="1:10" x14ac:dyDescent="0.25">
      <c r="A6" s="761" t="s">
        <v>461</v>
      </c>
      <c r="B6" s="762"/>
      <c r="C6" s="762"/>
      <c r="D6" s="763"/>
      <c r="E6" s="367">
        <v>35</v>
      </c>
      <c r="F6" s="264">
        <v>10</v>
      </c>
      <c r="G6" s="287">
        <v>23.64</v>
      </c>
    </row>
    <row r="7" spans="1:10" x14ac:dyDescent="0.25">
      <c r="A7" s="764" t="s">
        <v>474</v>
      </c>
      <c r="B7" s="765"/>
      <c r="C7" s="765"/>
      <c r="D7" s="766"/>
      <c r="E7" s="367">
        <f>E11-E6</f>
        <v>89</v>
      </c>
      <c r="F7" s="264">
        <v>10</v>
      </c>
      <c r="G7" s="287">
        <f>E7*100/110</f>
        <v>80.909090909090907</v>
      </c>
    </row>
    <row r="8" spans="1:10" x14ac:dyDescent="0.25">
      <c r="A8" s="632" t="s">
        <v>473</v>
      </c>
      <c r="B8" s="633"/>
      <c r="C8" s="633"/>
      <c r="D8" s="754"/>
      <c r="E8" s="367">
        <f>E13-E6</f>
        <v>107</v>
      </c>
      <c r="F8" s="264">
        <v>10</v>
      </c>
      <c r="G8" s="287">
        <f>E8*100/110</f>
        <v>97.272727272727266</v>
      </c>
    </row>
    <row r="9" spans="1:10" x14ac:dyDescent="0.25">
      <c r="A9" s="626" t="s">
        <v>710</v>
      </c>
      <c r="B9" s="627"/>
      <c r="C9" s="627"/>
      <c r="D9" s="750"/>
      <c r="E9" s="368">
        <v>50</v>
      </c>
      <c r="F9" s="189">
        <v>15</v>
      </c>
      <c r="G9" s="287">
        <f>E9*100/115</f>
        <v>43.478260869565219</v>
      </c>
    </row>
    <row r="10" spans="1:10" x14ac:dyDescent="0.25">
      <c r="A10" s="632" t="s">
        <v>711</v>
      </c>
      <c r="B10" s="633"/>
      <c r="C10" s="633"/>
      <c r="D10" s="754"/>
      <c r="E10" s="368">
        <v>60</v>
      </c>
      <c r="F10" s="189">
        <v>15</v>
      </c>
      <c r="G10" s="287">
        <f>E10*100/115</f>
        <v>52.173913043478258</v>
      </c>
    </row>
    <row r="11" spans="1:10" x14ac:dyDescent="0.25">
      <c r="A11" s="626" t="s">
        <v>428</v>
      </c>
      <c r="B11" s="627"/>
      <c r="C11" s="627"/>
      <c r="D11" s="750"/>
      <c r="E11" s="368">
        <v>124</v>
      </c>
      <c r="F11" s="189">
        <v>10</v>
      </c>
      <c r="G11" s="287">
        <f>E11*100/110</f>
        <v>112.72727272727273</v>
      </c>
    </row>
    <row r="12" spans="1:10" x14ac:dyDescent="0.25">
      <c r="A12" s="632" t="s">
        <v>664</v>
      </c>
      <c r="B12" s="633"/>
      <c r="C12" s="633"/>
      <c r="D12" s="754"/>
      <c r="E12" s="368">
        <v>129</v>
      </c>
      <c r="F12" s="189">
        <v>15</v>
      </c>
      <c r="G12" s="287">
        <f>E12*100/115</f>
        <v>112.17391304347827</v>
      </c>
    </row>
    <row r="13" spans="1:10" x14ac:dyDescent="0.25">
      <c r="A13" s="626" t="s">
        <v>429</v>
      </c>
      <c r="B13" s="627"/>
      <c r="C13" s="627"/>
      <c r="D13" s="750"/>
      <c r="E13" s="368">
        <v>142</v>
      </c>
      <c r="F13" s="189">
        <v>10</v>
      </c>
      <c r="G13" s="287">
        <f>E13*100/110</f>
        <v>129.09090909090909</v>
      </c>
      <c r="J13" s="561">
        <f>E15-E6</f>
        <v>33.090000000000003</v>
      </c>
    </row>
    <row r="14" spans="1:10" x14ac:dyDescent="0.25">
      <c r="A14" s="632" t="s">
        <v>665</v>
      </c>
      <c r="B14" s="633"/>
      <c r="C14" s="633"/>
      <c r="D14" s="754"/>
      <c r="E14" s="368">
        <v>148</v>
      </c>
      <c r="F14" s="189">
        <v>15</v>
      </c>
      <c r="G14" s="287">
        <f>E14*100/115</f>
        <v>128.69565217391303</v>
      </c>
    </row>
    <row r="15" spans="1:10" x14ac:dyDescent="0.25">
      <c r="A15" s="626" t="s">
        <v>472</v>
      </c>
      <c r="B15" s="627"/>
      <c r="C15" s="627"/>
      <c r="D15" s="750"/>
      <c r="E15" s="368">
        <v>68.09</v>
      </c>
      <c r="F15" s="189">
        <v>10</v>
      </c>
      <c r="G15" s="287">
        <f>E15*100/110</f>
        <v>61.9</v>
      </c>
    </row>
    <row r="16" spans="1:10" x14ac:dyDescent="0.25">
      <c r="A16" s="632" t="s">
        <v>430</v>
      </c>
      <c r="B16" s="633"/>
      <c r="C16" s="633"/>
      <c r="D16" s="754"/>
      <c r="E16" s="369">
        <v>40</v>
      </c>
      <c r="F16" s="190">
        <v>10</v>
      </c>
      <c r="G16" s="287">
        <f>E16*100/110</f>
        <v>36.363636363636367</v>
      </c>
    </row>
    <row r="17" spans="1:7" x14ac:dyDescent="0.25">
      <c r="A17" s="632" t="s">
        <v>431</v>
      </c>
      <c r="B17" s="633"/>
      <c r="C17" s="633"/>
      <c r="D17" s="754"/>
      <c r="E17" s="369">
        <f>E11</f>
        <v>124</v>
      </c>
      <c r="F17" s="190">
        <v>10</v>
      </c>
      <c r="G17" s="287">
        <f>E17*100/110</f>
        <v>112.72727272727273</v>
      </c>
    </row>
    <row r="18" spans="1:7" x14ac:dyDescent="0.25">
      <c r="A18" s="632" t="s">
        <v>432</v>
      </c>
      <c r="B18" s="633"/>
      <c r="C18" s="633"/>
      <c r="D18" s="754"/>
      <c r="E18" s="369">
        <f>E13</f>
        <v>142</v>
      </c>
      <c r="F18" s="248">
        <v>10</v>
      </c>
      <c r="G18" s="287">
        <f>E18*100/110</f>
        <v>129.09090909090909</v>
      </c>
    </row>
    <row r="19" spans="1:7" ht="16.5" thickBot="1" x14ac:dyDescent="0.3">
      <c r="A19" s="662" t="s">
        <v>433</v>
      </c>
      <c r="B19" s="663"/>
      <c r="C19" s="663"/>
      <c r="D19" s="755"/>
      <c r="E19" s="370">
        <v>60</v>
      </c>
      <c r="F19" s="191">
        <v>10</v>
      </c>
      <c r="G19" s="316">
        <f>E19*100/110</f>
        <v>54.545454545454547</v>
      </c>
    </row>
    <row r="46" spans="1:7" x14ac:dyDescent="0.25">
      <c r="A46" s="594" t="s">
        <v>229</v>
      </c>
      <c r="B46" s="594"/>
      <c r="C46" s="594"/>
      <c r="D46" s="594"/>
      <c r="E46" s="594"/>
      <c r="F46" s="594"/>
      <c r="G46" s="594"/>
    </row>
  </sheetData>
  <mergeCells count="17">
    <mergeCell ref="A46:G46"/>
    <mergeCell ref="A5:D5"/>
    <mergeCell ref="A6:D6"/>
    <mergeCell ref="A7:D7"/>
    <mergeCell ref="A8:D8"/>
    <mergeCell ref="A9:D9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10:D10"/>
    <mergeCell ref="A2:G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2"/>
  <sheetViews>
    <sheetView topLeftCell="A7" workbookViewId="0">
      <selection activeCell="K20" sqref="K20"/>
    </sheetView>
  </sheetViews>
  <sheetFormatPr defaultColWidth="9.140625" defaultRowHeight="15" x14ac:dyDescent="0.25"/>
  <cols>
    <col min="1" max="16384" width="9.140625" style="118"/>
  </cols>
  <sheetData>
    <row r="6" spans="1:9" x14ac:dyDescent="0.25">
      <c r="A6" s="209"/>
      <c r="B6" s="209"/>
      <c r="C6" s="209"/>
      <c r="D6" s="209"/>
      <c r="E6" s="209"/>
      <c r="F6" s="209"/>
      <c r="G6" s="209"/>
      <c r="H6" s="209"/>
      <c r="I6" s="209"/>
    </row>
    <row r="7" spans="1:9" ht="60.75" customHeight="1" x14ac:dyDescent="0.25">
      <c r="A7" s="752" t="s">
        <v>372</v>
      </c>
      <c r="B7" s="753"/>
      <c r="C7" s="753"/>
      <c r="D7" s="753"/>
      <c r="E7" s="753"/>
      <c r="F7" s="753"/>
      <c r="G7" s="753"/>
      <c r="H7" s="753"/>
      <c r="I7" s="753"/>
    </row>
    <row r="8" spans="1:9" x14ac:dyDescent="0.25">
      <c r="A8" s="209"/>
      <c r="B8" s="209"/>
      <c r="C8" s="209"/>
      <c r="D8" s="209"/>
      <c r="E8" s="209"/>
      <c r="F8" s="209"/>
      <c r="G8" s="209"/>
      <c r="H8" s="209"/>
      <c r="I8" s="209"/>
    </row>
    <row r="9" spans="1:9" x14ac:dyDescent="0.25">
      <c r="A9" s="30"/>
      <c r="B9" s="30"/>
      <c r="C9" s="30"/>
      <c r="D9" s="30"/>
      <c r="E9" s="30"/>
      <c r="F9" s="30"/>
      <c r="G9" s="30"/>
      <c r="H9" s="30"/>
      <c r="I9" s="30"/>
    </row>
    <row r="10" spans="1:9" x14ac:dyDescent="0.25">
      <c r="A10" s="30"/>
      <c r="B10" s="30"/>
      <c r="C10" s="30"/>
      <c r="D10" s="30"/>
      <c r="E10" s="30"/>
      <c r="F10" s="30"/>
      <c r="G10" s="30"/>
      <c r="H10" s="30"/>
      <c r="I10" s="30"/>
    </row>
    <row r="11" spans="1:9" x14ac:dyDescent="0.25">
      <c r="A11" s="30"/>
      <c r="B11" s="30"/>
      <c r="C11" s="30"/>
      <c r="D11" s="30"/>
      <c r="E11" s="30"/>
      <c r="F11" s="30"/>
      <c r="G11" s="30"/>
      <c r="H11" s="30"/>
      <c r="I11" s="30"/>
    </row>
    <row r="12" spans="1:9" x14ac:dyDescent="0.25">
      <c r="A12" s="30"/>
      <c r="B12" s="30"/>
      <c r="C12" s="30"/>
      <c r="D12" s="30"/>
      <c r="E12" s="30"/>
      <c r="F12" s="30"/>
      <c r="G12" s="30"/>
      <c r="H12" s="30"/>
      <c r="I12" s="30"/>
    </row>
  </sheetData>
  <mergeCells count="1">
    <mergeCell ref="A7:I7"/>
  </mergeCells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3"/>
  <sheetViews>
    <sheetView workbookViewId="0">
      <selection activeCell="O18" sqref="O18"/>
    </sheetView>
  </sheetViews>
  <sheetFormatPr defaultColWidth="9.140625" defaultRowHeight="15" x14ac:dyDescent="0.25"/>
  <cols>
    <col min="1" max="1" width="6.28515625" style="1" customWidth="1"/>
    <col min="2" max="5" width="9.140625" style="1"/>
    <col min="6" max="6" width="5.5703125" style="1" customWidth="1"/>
    <col min="7" max="7" width="3" style="1" customWidth="1"/>
    <col min="8" max="8" width="7.85546875" style="1" customWidth="1"/>
    <col min="9" max="9" width="9.85546875" style="1" customWidth="1"/>
    <col min="10" max="10" width="10.28515625" style="1" customWidth="1"/>
    <col min="11" max="11" width="6.7109375" style="1" customWidth="1"/>
    <col min="12" max="14" width="9.140625" style="1"/>
    <col min="15" max="15" width="25.85546875" style="1" customWidth="1"/>
    <col min="16" max="16384" width="9.140625" style="1"/>
  </cols>
  <sheetData>
    <row r="2" spans="1:22" ht="18.75" x14ac:dyDescent="0.3">
      <c r="A2" s="589" t="s">
        <v>391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</row>
    <row r="4" spans="1:22" x14ac:dyDescent="0.25">
      <c r="A4" s="163" t="s">
        <v>326</v>
      </c>
    </row>
    <row r="5" spans="1:22" ht="15.75" thickBot="1" x14ac:dyDescent="0.3">
      <c r="K5" s="164" t="s">
        <v>276</v>
      </c>
    </row>
    <row r="6" spans="1:22" ht="43.5" thickBot="1" x14ac:dyDescent="0.3">
      <c r="A6" s="374" t="s">
        <v>0</v>
      </c>
      <c r="B6" s="783" t="s">
        <v>1</v>
      </c>
      <c r="C6" s="784"/>
      <c r="D6" s="784"/>
      <c r="E6" s="784"/>
      <c r="F6" s="784"/>
      <c r="G6" s="785"/>
      <c r="H6" s="375" t="s">
        <v>298</v>
      </c>
      <c r="I6" s="376" t="s">
        <v>3</v>
      </c>
      <c r="J6" s="377" t="s">
        <v>4</v>
      </c>
      <c r="K6" s="378" t="s">
        <v>328</v>
      </c>
      <c r="L6" s="379" t="s">
        <v>299</v>
      </c>
    </row>
    <row r="7" spans="1:22" ht="15.75" thickBot="1" x14ac:dyDescent="0.3">
      <c r="A7" s="811" t="s">
        <v>318</v>
      </c>
      <c r="B7" s="812"/>
      <c r="C7" s="812"/>
      <c r="D7" s="812"/>
      <c r="E7" s="812"/>
      <c r="F7" s="812"/>
      <c r="G7" s="812"/>
      <c r="H7" s="812"/>
      <c r="I7" s="812"/>
      <c r="J7" s="812"/>
      <c r="K7" s="812"/>
      <c r="L7" s="813"/>
    </row>
    <row r="8" spans="1:22" x14ac:dyDescent="0.25">
      <c r="A8" s="153">
        <v>1</v>
      </c>
      <c r="B8" s="814" t="s">
        <v>6</v>
      </c>
      <c r="C8" s="815"/>
      <c r="D8" s="815"/>
      <c r="E8" s="815"/>
      <c r="F8" s="815"/>
      <c r="G8" s="816"/>
      <c r="H8" s="157">
        <v>300</v>
      </c>
      <c r="I8" s="158">
        <v>30</v>
      </c>
      <c r="J8" s="322">
        <v>1</v>
      </c>
      <c r="K8" s="317">
        <v>15</v>
      </c>
      <c r="L8" s="165">
        <f t="shared" ref="L8:L18" si="0">H8-(H8*15/115)</f>
        <v>260.86956521739131</v>
      </c>
      <c r="P8" s="570"/>
      <c r="R8" s="571"/>
      <c r="T8" s="571"/>
      <c r="V8" s="219"/>
    </row>
    <row r="9" spans="1:22" x14ac:dyDescent="0.25">
      <c r="A9" s="154">
        <v>2</v>
      </c>
      <c r="B9" s="786" t="s">
        <v>7</v>
      </c>
      <c r="C9" s="787"/>
      <c r="D9" s="787"/>
      <c r="E9" s="787"/>
      <c r="F9" s="787"/>
      <c r="G9" s="788"/>
      <c r="H9" s="159">
        <v>250</v>
      </c>
      <c r="I9" s="160">
        <v>20</v>
      </c>
      <c r="J9" s="323">
        <v>1</v>
      </c>
      <c r="K9" s="318">
        <v>15</v>
      </c>
      <c r="L9" s="166">
        <f t="shared" si="0"/>
        <v>217.39130434782609</v>
      </c>
      <c r="P9" s="570"/>
      <c r="R9" s="571"/>
      <c r="T9" s="571"/>
      <c r="V9" s="219"/>
    </row>
    <row r="10" spans="1:22" x14ac:dyDescent="0.25">
      <c r="A10" s="155">
        <v>3</v>
      </c>
      <c r="B10" s="786" t="s">
        <v>8</v>
      </c>
      <c r="C10" s="787"/>
      <c r="D10" s="787"/>
      <c r="E10" s="787"/>
      <c r="F10" s="787"/>
      <c r="G10" s="788"/>
      <c r="H10" s="159">
        <v>450</v>
      </c>
      <c r="I10" s="160">
        <v>60</v>
      </c>
      <c r="J10" s="323">
        <v>1</v>
      </c>
      <c r="K10" s="318">
        <v>15</v>
      </c>
      <c r="L10" s="166">
        <f t="shared" si="0"/>
        <v>391.30434782608694</v>
      </c>
      <c r="P10" s="570"/>
      <c r="R10" s="571"/>
      <c r="T10" s="571"/>
      <c r="V10" s="219"/>
    </row>
    <row r="11" spans="1:22" x14ac:dyDescent="0.25">
      <c r="A11" s="154">
        <v>4</v>
      </c>
      <c r="B11" s="786" t="s">
        <v>9</v>
      </c>
      <c r="C11" s="787"/>
      <c r="D11" s="787"/>
      <c r="E11" s="787"/>
      <c r="F11" s="787"/>
      <c r="G11" s="788"/>
      <c r="H11" s="159">
        <v>350</v>
      </c>
      <c r="I11" s="160">
        <v>45</v>
      </c>
      <c r="J11" s="323">
        <v>1</v>
      </c>
      <c r="K11" s="318">
        <v>15</v>
      </c>
      <c r="L11" s="166">
        <f t="shared" si="0"/>
        <v>304.3478260869565</v>
      </c>
      <c r="P11" s="570"/>
      <c r="R11" s="571"/>
      <c r="T11" s="571"/>
      <c r="V11" s="219"/>
    </row>
    <row r="12" spans="1:22" x14ac:dyDescent="0.25">
      <c r="A12" s="154">
        <v>5</v>
      </c>
      <c r="B12" s="786" t="s">
        <v>10</v>
      </c>
      <c r="C12" s="787"/>
      <c r="D12" s="787"/>
      <c r="E12" s="787"/>
      <c r="F12" s="787"/>
      <c r="G12" s="788"/>
      <c r="H12" s="159">
        <v>300</v>
      </c>
      <c r="I12" s="160">
        <v>30</v>
      </c>
      <c r="J12" s="323">
        <v>1</v>
      </c>
      <c r="K12" s="318">
        <v>15</v>
      </c>
      <c r="L12" s="166">
        <f t="shared" si="0"/>
        <v>260.86956521739131</v>
      </c>
      <c r="P12" s="570"/>
      <c r="R12" s="571"/>
      <c r="T12" s="571"/>
      <c r="V12" s="219"/>
    </row>
    <row r="13" spans="1:22" x14ac:dyDescent="0.25">
      <c r="A13" s="154">
        <v>6</v>
      </c>
      <c r="B13" s="786" t="s">
        <v>11</v>
      </c>
      <c r="C13" s="787"/>
      <c r="D13" s="787"/>
      <c r="E13" s="787"/>
      <c r="F13" s="787"/>
      <c r="G13" s="788"/>
      <c r="H13" s="159">
        <v>500</v>
      </c>
      <c r="I13" s="160">
        <v>50</v>
      </c>
      <c r="J13" s="323">
        <v>1</v>
      </c>
      <c r="K13" s="318">
        <v>15</v>
      </c>
      <c r="L13" s="166">
        <f t="shared" si="0"/>
        <v>434.78260869565219</v>
      </c>
      <c r="P13" s="570"/>
      <c r="R13" s="571"/>
      <c r="T13" s="571"/>
      <c r="V13" s="219"/>
    </row>
    <row r="14" spans="1:22" ht="15.75" thickBot="1" x14ac:dyDescent="0.3">
      <c r="A14" s="154">
        <v>7</v>
      </c>
      <c r="B14" s="786" t="s">
        <v>310</v>
      </c>
      <c r="C14" s="787"/>
      <c r="D14" s="787"/>
      <c r="E14" s="787"/>
      <c r="F14" s="787"/>
      <c r="G14" s="788"/>
      <c r="H14" s="159">
        <v>650</v>
      </c>
      <c r="I14" s="160">
        <v>60</v>
      </c>
      <c r="J14" s="323">
        <v>1</v>
      </c>
      <c r="K14" s="318">
        <v>15</v>
      </c>
      <c r="L14" s="166">
        <f t="shared" si="0"/>
        <v>565.21739130434787</v>
      </c>
      <c r="P14" s="570"/>
      <c r="R14" s="571"/>
      <c r="T14" s="571"/>
      <c r="V14" s="219"/>
    </row>
    <row r="15" spans="1:22" ht="15.75" thickBot="1" x14ac:dyDescent="0.3">
      <c r="A15" s="773" t="s">
        <v>319</v>
      </c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5"/>
      <c r="P15" s="570"/>
      <c r="R15" s="571"/>
      <c r="T15" s="571"/>
      <c r="V15" s="219"/>
    </row>
    <row r="16" spans="1:22" x14ac:dyDescent="0.25">
      <c r="A16" s="176">
        <v>1</v>
      </c>
      <c r="B16" s="776" t="s">
        <v>13</v>
      </c>
      <c r="C16" s="777"/>
      <c r="D16" s="777"/>
      <c r="E16" s="777"/>
      <c r="F16" s="777"/>
      <c r="G16" s="778"/>
      <c r="H16" s="177">
        <v>400</v>
      </c>
      <c r="I16" s="178">
        <v>20</v>
      </c>
      <c r="J16" s="324">
        <v>1</v>
      </c>
      <c r="K16" s="319">
        <v>15</v>
      </c>
      <c r="L16" s="180">
        <f t="shared" si="0"/>
        <v>347.82608695652175</v>
      </c>
      <c r="P16" s="570"/>
      <c r="R16" s="571"/>
      <c r="T16" s="571"/>
      <c r="V16" s="219"/>
    </row>
    <row r="17" spans="1:22" x14ac:dyDescent="0.25">
      <c r="A17" s="154">
        <v>2</v>
      </c>
      <c r="B17" s="786" t="s">
        <v>14</v>
      </c>
      <c r="C17" s="787"/>
      <c r="D17" s="787"/>
      <c r="E17" s="787"/>
      <c r="F17" s="787"/>
      <c r="G17" s="788"/>
      <c r="H17" s="159">
        <v>400</v>
      </c>
      <c r="I17" s="160">
        <v>20</v>
      </c>
      <c r="J17" s="323">
        <v>1</v>
      </c>
      <c r="K17" s="318">
        <v>15</v>
      </c>
      <c r="L17" s="166">
        <f t="shared" si="0"/>
        <v>347.82608695652175</v>
      </c>
      <c r="P17" s="570"/>
      <c r="R17" s="571"/>
      <c r="T17" s="571"/>
      <c r="V17" s="219"/>
    </row>
    <row r="18" spans="1:22" ht="15.75" thickBot="1" x14ac:dyDescent="0.3">
      <c r="A18" s="171">
        <v>3</v>
      </c>
      <c r="B18" s="779" t="s">
        <v>15</v>
      </c>
      <c r="C18" s="780"/>
      <c r="D18" s="780"/>
      <c r="E18" s="780"/>
      <c r="F18" s="780"/>
      <c r="G18" s="781"/>
      <c r="H18" s="172">
        <v>800</v>
      </c>
      <c r="I18" s="173">
        <v>60</v>
      </c>
      <c r="J18" s="325">
        <v>1</v>
      </c>
      <c r="K18" s="320">
        <v>15</v>
      </c>
      <c r="L18" s="175">
        <f t="shared" si="0"/>
        <v>695.6521739130435</v>
      </c>
      <c r="P18" s="570"/>
      <c r="R18" s="571"/>
      <c r="T18" s="571"/>
      <c r="V18" s="219"/>
    </row>
    <row r="19" spans="1:22" ht="15.75" thickBot="1" x14ac:dyDescent="0.3">
      <c r="A19" s="773" t="s">
        <v>320</v>
      </c>
      <c r="B19" s="774"/>
      <c r="C19" s="774"/>
      <c r="D19" s="774"/>
      <c r="E19" s="774"/>
      <c r="F19" s="774"/>
      <c r="G19" s="774"/>
      <c r="H19" s="774"/>
      <c r="I19" s="774"/>
      <c r="J19" s="774"/>
      <c r="K19" s="774"/>
      <c r="L19" s="775"/>
      <c r="P19" s="570"/>
      <c r="R19" s="571"/>
      <c r="T19" s="571"/>
      <c r="V19" s="219"/>
    </row>
    <row r="20" spans="1:22" x14ac:dyDescent="0.25">
      <c r="A20" s="176">
        <v>1</v>
      </c>
      <c r="B20" s="776" t="s">
        <v>16</v>
      </c>
      <c r="C20" s="777"/>
      <c r="D20" s="777"/>
      <c r="E20" s="777"/>
      <c r="F20" s="777"/>
      <c r="G20" s="778"/>
      <c r="H20" s="177">
        <v>400</v>
      </c>
      <c r="I20" s="178">
        <v>60</v>
      </c>
      <c r="J20" s="324">
        <v>1</v>
      </c>
      <c r="K20" s="319">
        <v>0</v>
      </c>
      <c r="L20" s="180">
        <v>400</v>
      </c>
      <c r="P20" s="570"/>
      <c r="R20" s="571"/>
      <c r="T20" s="571"/>
      <c r="V20" s="219"/>
    </row>
    <row r="21" spans="1:22" x14ac:dyDescent="0.25">
      <c r="A21" s="154">
        <v>2</v>
      </c>
      <c r="B21" s="786" t="s">
        <v>304</v>
      </c>
      <c r="C21" s="787"/>
      <c r="D21" s="787"/>
      <c r="E21" s="787"/>
      <c r="F21" s="787"/>
      <c r="G21" s="788"/>
      <c r="H21" s="159">
        <v>450</v>
      </c>
      <c r="I21" s="160">
        <v>45</v>
      </c>
      <c r="J21" s="323">
        <v>1</v>
      </c>
      <c r="K21" s="318">
        <v>0</v>
      </c>
      <c r="L21" s="166">
        <v>450</v>
      </c>
      <c r="P21" s="570"/>
      <c r="R21" s="571"/>
      <c r="T21" s="571"/>
      <c r="V21" s="219"/>
    </row>
    <row r="22" spans="1:22" x14ac:dyDescent="0.25">
      <c r="A22" s="154">
        <v>3</v>
      </c>
      <c r="B22" s="786" t="s">
        <v>277</v>
      </c>
      <c r="C22" s="787"/>
      <c r="D22" s="787"/>
      <c r="E22" s="787"/>
      <c r="F22" s="787"/>
      <c r="G22" s="788"/>
      <c r="H22" s="159">
        <v>30</v>
      </c>
      <c r="I22" s="160">
        <v>30</v>
      </c>
      <c r="J22" s="323">
        <v>1</v>
      </c>
      <c r="K22" s="318">
        <v>0</v>
      </c>
      <c r="L22" s="166">
        <v>30</v>
      </c>
      <c r="P22" s="570"/>
      <c r="R22" s="571"/>
      <c r="T22" s="571"/>
      <c r="V22" s="219"/>
    </row>
    <row r="23" spans="1:22" x14ac:dyDescent="0.25">
      <c r="A23" s="154">
        <v>4</v>
      </c>
      <c r="B23" s="786" t="s">
        <v>277</v>
      </c>
      <c r="C23" s="787"/>
      <c r="D23" s="787"/>
      <c r="E23" s="787"/>
      <c r="F23" s="787"/>
      <c r="G23" s="788"/>
      <c r="H23" s="159">
        <v>150</v>
      </c>
      <c r="I23" s="160">
        <v>30</v>
      </c>
      <c r="J23" s="323">
        <v>5</v>
      </c>
      <c r="K23" s="318">
        <v>0</v>
      </c>
      <c r="L23" s="166">
        <v>150</v>
      </c>
      <c r="P23" s="570"/>
      <c r="R23" s="571"/>
      <c r="T23" s="571"/>
      <c r="V23" s="219"/>
    </row>
    <row r="24" spans="1:22" ht="15.75" thickBot="1" x14ac:dyDescent="0.3">
      <c r="A24" s="154">
        <v>5</v>
      </c>
      <c r="B24" s="786" t="s">
        <v>23</v>
      </c>
      <c r="C24" s="787"/>
      <c r="D24" s="787"/>
      <c r="E24" s="787"/>
      <c r="F24" s="787"/>
      <c r="G24" s="788"/>
      <c r="H24" s="159">
        <v>650</v>
      </c>
      <c r="I24" s="160">
        <v>60</v>
      </c>
      <c r="J24" s="323">
        <v>1</v>
      </c>
      <c r="K24" s="318">
        <v>0</v>
      </c>
      <c r="L24" s="166">
        <v>650</v>
      </c>
      <c r="P24" s="570"/>
      <c r="R24" s="571"/>
      <c r="T24" s="571"/>
      <c r="V24" s="219"/>
    </row>
    <row r="25" spans="1:22" ht="15.75" thickBot="1" x14ac:dyDescent="0.3">
      <c r="A25" s="773" t="s">
        <v>322</v>
      </c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5"/>
    </row>
    <row r="26" spans="1:22" x14ac:dyDescent="0.25">
      <c r="A26" s="176">
        <v>1</v>
      </c>
      <c r="B26" s="776" t="s">
        <v>17</v>
      </c>
      <c r="C26" s="777"/>
      <c r="D26" s="777"/>
      <c r="E26" s="777"/>
      <c r="F26" s="777"/>
      <c r="G26" s="778"/>
      <c r="H26" s="177">
        <v>150</v>
      </c>
      <c r="I26" s="178">
        <v>30</v>
      </c>
      <c r="J26" s="324">
        <v>1</v>
      </c>
      <c r="K26" s="319">
        <v>0</v>
      </c>
      <c r="L26" s="180">
        <v>100</v>
      </c>
    </row>
    <row r="27" spans="1:22" x14ac:dyDescent="0.25">
      <c r="A27" s="154">
        <v>2</v>
      </c>
      <c r="B27" s="786" t="s">
        <v>18</v>
      </c>
      <c r="C27" s="787"/>
      <c r="D27" s="787"/>
      <c r="E27" s="787"/>
      <c r="F27" s="787"/>
      <c r="G27" s="788"/>
      <c r="H27" s="159">
        <v>150</v>
      </c>
      <c r="I27" s="160">
        <v>30</v>
      </c>
      <c r="J27" s="323">
        <v>1</v>
      </c>
      <c r="K27" s="318">
        <v>0</v>
      </c>
      <c r="L27" s="166">
        <v>100</v>
      </c>
    </row>
    <row r="28" spans="1:22" ht="15.75" thickBot="1" x14ac:dyDescent="0.3">
      <c r="A28" s="154">
        <v>3</v>
      </c>
      <c r="B28" s="786" t="s">
        <v>19</v>
      </c>
      <c r="C28" s="787"/>
      <c r="D28" s="787"/>
      <c r="E28" s="787"/>
      <c r="F28" s="787"/>
      <c r="G28" s="788"/>
      <c r="H28" s="159">
        <v>150</v>
      </c>
      <c r="I28" s="160">
        <v>30</v>
      </c>
      <c r="J28" s="323">
        <v>1</v>
      </c>
      <c r="K28" s="318">
        <v>0</v>
      </c>
      <c r="L28" s="166">
        <v>100</v>
      </c>
    </row>
    <row r="29" spans="1:22" ht="15.75" thickBot="1" x14ac:dyDescent="0.3">
      <c r="A29" s="773" t="s">
        <v>321</v>
      </c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5"/>
    </row>
    <row r="30" spans="1:22" x14ac:dyDescent="0.25">
      <c r="A30" s="153">
        <v>1</v>
      </c>
      <c r="B30" s="814" t="s">
        <v>20</v>
      </c>
      <c r="C30" s="815"/>
      <c r="D30" s="815"/>
      <c r="E30" s="815"/>
      <c r="F30" s="815"/>
      <c r="G30" s="816"/>
      <c r="H30" s="157">
        <v>50</v>
      </c>
      <c r="I30" s="158">
        <v>30</v>
      </c>
      <c r="J30" s="322">
        <v>1</v>
      </c>
      <c r="K30" s="317">
        <v>15</v>
      </c>
      <c r="L30" s="165">
        <f>H30-(H30*15/115)</f>
        <v>43.478260869565219</v>
      </c>
    </row>
    <row r="31" spans="1:22" ht="15.75" thickBot="1" x14ac:dyDescent="0.3">
      <c r="A31" s="156">
        <v>2</v>
      </c>
      <c r="B31" s="823" t="s">
        <v>21</v>
      </c>
      <c r="C31" s="824"/>
      <c r="D31" s="824"/>
      <c r="E31" s="824"/>
      <c r="F31" s="824"/>
      <c r="G31" s="825"/>
      <c r="H31" s="161">
        <v>200</v>
      </c>
      <c r="I31" s="162">
        <v>30</v>
      </c>
      <c r="J31" s="326">
        <v>5</v>
      </c>
      <c r="K31" s="321">
        <v>15</v>
      </c>
      <c r="L31" s="167">
        <f>H31-(H31*15/115)</f>
        <v>173.91304347826087</v>
      </c>
    </row>
    <row r="32" spans="1:22" ht="15.75" thickBot="1" x14ac:dyDescent="0.3">
      <c r="A32" s="773" t="s">
        <v>323</v>
      </c>
      <c r="B32" s="774"/>
      <c r="C32" s="774"/>
      <c r="D32" s="774"/>
      <c r="E32" s="774"/>
      <c r="F32" s="774"/>
      <c r="G32" s="774"/>
      <c r="H32" s="774"/>
      <c r="I32" s="774"/>
      <c r="J32" s="774"/>
      <c r="K32" s="774"/>
      <c r="L32" s="775"/>
    </row>
    <row r="33" spans="1:12" ht="15.75" thickBot="1" x14ac:dyDescent="0.3">
      <c r="A33" s="181">
        <v>1</v>
      </c>
      <c r="B33" s="770" t="s">
        <v>22</v>
      </c>
      <c r="C33" s="771"/>
      <c r="D33" s="771"/>
      <c r="E33" s="771"/>
      <c r="F33" s="771"/>
      <c r="G33" s="772"/>
      <c r="H33" s="182">
        <v>1850</v>
      </c>
      <c r="I33" s="183"/>
      <c r="J33" s="183">
        <v>1</v>
      </c>
      <c r="K33" s="184">
        <v>21</v>
      </c>
      <c r="L33" s="185">
        <f>H33-(H33*21/121)</f>
        <v>1528.9256198347107</v>
      </c>
    </row>
    <row r="34" spans="1:12" ht="15.75" thickBot="1" x14ac:dyDescent="0.3">
      <c r="A34" s="773" t="s">
        <v>324</v>
      </c>
      <c r="B34" s="774"/>
      <c r="C34" s="774"/>
      <c r="D34" s="774"/>
      <c r="E34" s="774"/>
      <c r="F34" s="774"/>
      <c r="G34" s="774"/>
      <c r="H34" s="774"/>
      <c r="I34" s="774"/>
      <c r="J34" s="774"/>
      <c r="K34" s="774"/>
      <c r="L34" s="775"/>
    </row>
    <row r="35" spans="1:12" x14ac:dyDescent="0.25">
      <c r="A35" s="176">
        <v>1</v>
      </c>
      <c r="B35" s="776" t="s">
        <v>24</v>
      </c>
      <c r="C35" s="777"/>
      <c r="D35" s="777"/>
      <c r="E35" s="777"/>
      <c r="F35" s="777"/>
      <c r="G35" s="778"/>
      <c r="H35" s="177">
        <v>350</v>
      </c>
      <c r="I35" s="178">
        <v>15</v>
      </c>
      <c r="J35" s="178">
        <v>1</v>
      </c>
      <c r="K35" s="179">
        <v>0</v>
      </c>
      <c r="L35" s="180">
        <v>350</v>
      </c>
    </row>
    <row r="36" spans="1:12" ht="15.75" thickBot="1" x14ac:dyDescent="0.3">
      <c r="A36" s="171">
        <v>2</v>
      </c>
      <c r="B36" s="779" t="s">
        <v>24</v>
      </c>
      <c r="C36" s="780"/>
      <c r="D36" s="780"/>
      <c r="E36" s="780"/>
      <c r="F36" s="780"/>
      <c r="G36" s="781"/>
      <c r="H36" s="172">
        <v>1400</v>
      </c>
      <c r="I36" s="173">
        <v>15</v>
      </c>
      <c r="J36" s="173">
        <v>5</v>
      </c>
      <c r="K36" s="174">
        <v>0</v>
      </c>
      <c r="L36" s="175">
        <v>1400</v>
      </c>
    </row>
    <row r="37" spans="1:12" ht="15.75" thickBot="1" x14ac:dyDescent="0.3">
      <c r="A37" s="773" t="s">
        <v>325</v>
      </c>
      <c r="B37" s="774"/>
      <c r="C37" s="774"/>
      <c r="D37" s="774"/>
      <c r="E37" s="774"/>
      <c r="F37" s="774"/>
      <c r="G37" s="774"/>
      <c r="H37" s="774"/>
      <c r="I37" s="774"/>
      <c r="J37" s="774"/>
      <c r="K37" s="774"/>
      <c r="L37" s="775"/>
    </row>
    <row r="38" spans="1:12" ht="15.75" thickBot="1" x14ac:dyDescent="0.3">
      <c r="A38" s="268">
        <v>1</v>
      </c>
      <c r="B38" s="767" t="s">
        <v>245</v>
      </c>
      <c r="C38" s="768"/>
      <c r="D38" s="768"/>
      <c r="E38" s="768"/>
      <c r="F38" s="768"/>
      <c r="G38" s="769"/>
      <c r="H38" s="269">
        <v>500</v>
      </c>
      <c r="I38" s="270">
        <v>50</v>
      </c>
      <c r="J38" s="270">
        <v>1</v>
      </c>
      <c r="K38" s="271">
        <v>0</v>
      </c>
      <c r="L38" s="272">
        <v>500</v>
      </c>
    </row>
    <row r="39" spans="1:12" x14ac:dyDescent="0.25">
      <c r="A39" s="228"/>
      <c r="B39" s="186"/>
      <c r="C39" s="186"/>
      <c r="D39" s="186"/>
      <c r="E39" s="186"/>
      <c r="F39" s="186"/>
      <c r="G39" s="186"/>
      <c r="H39" s="187"/>
      <c r="I39" s="187"/>
      <c r="J39" s="187"/>
      <c r="K39" s="187"/>
      <c r="L39" s="229"/>
    </row>
    <row r="40" spans="1:12" x14ac:dyDescent="0.25">
      <c r="A40" s="228"/>
      <c r="B40" s="186"/>
      <c r="C40" s="186"/>
      <c r="D40" s="186"/>
      <c r="E40" s="186"/>
      <c r="F40" s="186"/>
      <c r="G40" s="186"/>
      <c r="H40" s="187"/>
      <c r="I40" s="187"/>
      <c r="J40" s="187"/>
      <c r="K40" s="187"/>
      <c r="L40" s="229"/>
    </row>
    <row r="41" spans="1:12" x14ac:dyDescent="0.25">
      <c r="A41" s="228"/>
      <c r="B41" s="186"/>
      <c r="C41" s="186"/>
      <c r="D41" s="186"/>
      <c r="E41" s="186"/>
      <c r="F41" s="186"/>
      <c r="G41" s="186"/>
      <c r="H41" s="187"/>
      <c r="I41" s="187"/>
      <c r="J41" s="187"/>
      <c r="K41" s="187"/>
      <c r="L41" s="229"/>
    </row>
    <row r="42" spans="1:12" x14ac:dyDescent="0.25">
      <c r="A42" s="228"/>
      <c r="B42" s="186"/>
      <c r="C42" s="186"/>
      <c r="D42" s="186"/>
      <c r="E42" s="186"/>
      <c r="F42" s="186"/>
      <c r="G42" s="186"/>
      <c r="H42" s="187"/>
      <c r="I42" s="187"/>
      <c r="J42" s="187"/>
      <c r="K42" s="187"/>
      <c r="L42" s="229"/>
    </row>
    <row r="43" spans="1:12" x14ac:dyDescent="0.25">
      <c r="A43" s="228"/>
      <c r="B43" s="186"/>
      <c r="C43" s="186"/>
      <c r="D43" s="186"/>
      <c r="E43" s="186"/>
      <c r="F43" s="186"/>
      <c r="G43" s="186"/>
      <c r="H43" s="187"/>
      <c r="I43" s="187"/>
      <c r="J43" s="187"/>
      <c r="K43" s="187"/>
      <c r="L43" s="229"/>
    </row>
    <row r="44" spans="1:12" x14ac:dyDescent="0.25">
      <c r="A44" s="228"/>
      <c r="B44" s="186"/>
      <c r="C44" s="186"/>
      <c r="D44" s="186"/>
      <c r="E44" s="186"/>
      <c r="F44" s="186"/>
      <c r="G44" s="186"/>
      <c r="H44" s="187"/>
      <c r="I44" s="187"/>
      <c r="J44" s="187"/>
      <c r="K44" s="187"/>
      <c r="L44" s="229"/>
    </row>
    <row r="45" spans="1:12" x14ac:dyDescent="0.25">
      <c r="A45" s="228"/>
      <c r="B45" s="186"/>
      <c r="C45" s="186"/>
      <c r="D45" s="186"/>
      <c r="E45" s="186"/>
      <c r="F45" s="186"/>
      <c r="G45" s="186"/>
      <c r="H45" s="187"/>
      <c r="I45" s="187"/>
      <c r="J45" s="187"/>
      <c r="K45" s="187"/>
      <c r="L45" s="229"/>
    </row>
    <row r="46" spans="1:12" x14ac:dyDescent="0.25">
      <c r="A46" s="228"/>
      <c r="B46" s="186"/>
      <c r="C46" s="186"/>
      <c r="D46" s="186"/>
      <c r="E46" s="186"/>
      <c r="F46" s="186"/>
      <c r="G46" s="186"/>
      <c r="H46" s="187"/>
      <c r="I46" s="187"/>
      <c r="J46" s="187"/>
      <c r="K46" s="187"/>
      <c r="L46" s="229"/>
    </row>
    <row r="47" spans="1:12" x14ac:dyDescent="0.25">
      <c r="A47" s="228"/>
      <c r="B47" s="186"/>
      <c r="C47" s="186"/>
      <c r="D47" s="186"/>
      <c r="E47" s="186"/>
      <c r="F47" s="186"/>
      <c r="G47" s="186"/>
      <c r="H47" s="187"/>
      <c r="I47" s="187"/>
      <c r="J47" s="187"/>
      <c r="K47" s="187"/>
      <c r="L47" s="229"/>
    </row>
    <row r="48" spans="1:12" x14ac:dyDescent="0.25">
      <c r="A48" s="228"/>
      <c r="B48" s="186"/>
      <c r="C48" s="186"/>
      <c r="D48" s="186"/>
      <c r="E48" s="186"/>
      <c r="F48" s="186"/>
      <c r="G48" s="186"/>
      <c r="H48" s="187"/>
      <c r="I48" s="187"/>
      <c r="J48" s="187"/>
      <c r="K48" s="187"/>
      <c r="L48" s="229"/>
    </row>
    <row r="49" spans="1:12" x14ac:dyDescent="0.25">
      <c r="A49" s="228"/>
      <c r="B49" s="186"/>
      <c r="C49" s="186"/>
      <c r="D49" s="186"/>
      <c r="E49" s="186"/>
      <c r="F49" s="186"/>
      <c r="G49" s="186"/>
      <c r="H49" s="187"/>
      <c r="I49" s="187"/>
      <c r="J49" s="187"/>
      <c r="K49" s="187"/>
      <c r="L49" s="229"/>
    </row>
    <row r="50" spans="1:12" x14ac:dyDescent="0.25">
      <c r="A50" s="228"/>
      <c r="B50" s="186"/>
      <c r="C50" s="186"/>
      <c r="D50" s="186"/>
      <c r="E50" s="186"/>
      <c r="F50" s="186"/>
      <c r="G50" s="186"/>
      <c r="H50" s="187"/>
      <c r="I50" s="187"/>
      <c r="J50" s="187"/>
      <c r="K50" s="187"/>
      <c r="L50" s="229"/>
    </row>
    <row r="51" spans="1:12" x14ac:dyDescent="0.25">
      <c r="A51" s="228"/>
      <c r="B51" s="186"/>
      <c r="C51" s="186"/>
      <c r="D51" s="186"/>
      <c r="E51" s="186"/>
      <c r="F51" s="186"/>
      <c r="G51" s="186"/>
      <c r="H51" s="187"/>
      <c r="I51" s="187"/>
      <c r="J51" s="187"/>
      <c r="K51" s="187"/>
      <c r="L51" s="229"/>
    </row>
    <row r="52" spans="1:12" x14ac:dyDescent="0.25">
      <c r="A52" s="789" t="s">
        <v>230</v>
      </c>
      <c r="B52" s="789"/>
      <c r="C52" s="789"/>
      <c r="D52" s="789"/>
      <c r="E52" s="789"/>
      <c r="F52" s="789"/>
      <c r="G52" s="789"/>
      <c r="H52" s="789"/>
      <c r="I52" s="789"/>
      <c r="J52" s="789"/>
      <c r="K52" s="789"/>
      <c r="L52" s="789"/>
    </row>
    <row r="53" spans="1:12" ht="18.75" x14ac:dyDescent="0.3">
      <c r="A53" s="782" t="s">
        <v>391</v>
      </c>
      <c r="B53" s="782"/>
      <c r="C53" s="782"/>
      <c r="D53" s="782"/>
      <c r="E53" s="782"/>
      <c r="F53" s="782"/>
      <c r="G53" s="782"/>
      <c r="H53" s="782"/>
      <c r="I53" s="782"/>
      <c r="J53" s="782"/>
      <c r="K53" s="782"/>
      <c r="L53" s="782"/>
    </row>
    <row r="54" spans="1:12" x14ac:dyDescent="0.25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</row>
    <row r="55" spans="1:12" x14ac:dyDescent="0.25">
      <c r="A55" s="163" t="s">
        <v>327</v>
      </c>
      <c r="B55" s="151"/>
    </row>
    <row r="56" spans="1:12" ht="15.75" thickBot="1" x14ac:dyDescent="0.3"/>
    <row r="57" spans="1:12" ht="43.5" thickBot="1" x14ac:dyDescent="0.3">
      <c r="A57" s="381" t="s">
        <v>0</v>
      </c>
      <c r="B57" s="826" t="s">
        <v>1</v>
      </c>
      <c r="C57" s="827"/>
      <c r="D57" s="827"/>
      <c r="E57" s="827"/>
      <c r="F57" s="827"/>
      <c r="G57" s="828"/>
      <c r="H57" s="375" t="s">
        <v>298</v>
      </c>
      <c r="I57" s="376" t="s">
        <v>3</v>
      </c>
      <c r="J57" s="377" t="s">
        <v>4</v>
      </c>
      <c r="K57" s="378" t="s">
        <v>328</v>
      </c>
      <c r="L57" s="380" t="s">
        <v>299</v>
      </c>
    </row>
    <row r="58" spans="1:12" ht="15.75" thickBot="1" x14ac:dyDescent="0.3">
      <c r="A58" s="811" t="s">
        <v>318</v>
      </c>
      <c r="B58" s="812"/>
      <c r="C58" s="812"/>
      <c r="D58" s="812"/>
      <c r="E58" s="812"/>
      <c r="F58" s="812"/>
      <c r="G58" s="812"/>
      <c r="H58" s="812"/>
      <c r="I58" s="812"/>
      <c r="J58" s="812"/>
      <c r="K58" s="812"/>
      <c r="L58" s="813"/>
    </row>
    <row r="59" spans="1:12" x14ac:dyDescent="0.25">
      <c r="A59" s="143">
        <v>1</v>
      </c>
      <c r="B59" s="808" t="s">
        <v>305</v>
      </c>
      <c r="C59" s="809"/>
      <c r="D59" s="809"/>
      <c r="E59" s="809"/>
      <c r="F59" s="809"/>
      <c r="G59" s="810"/>
      <c r="H59" s="144">
        <v>170</v>
      </c>
      <c r="I59" s="145">
        <v>20</v>
      </c>
      <c r="J59" s="330">
        <v>1</v>
      </c>
      <c r="K59" s="327">
        <v>15</v>
      </c>
      <c r="L59" s="168">
        <f>H59-(H59*15/115)</f>
        <v>147.82608695652175</v>
      </c>
    </row>
    <row r="60" spans="1:12" x14ac:dyDescent="0.25">
      <c r="A60" s="146">
        <v>2</v>
      </c>
      <c r="B60" s="790" t="s">
        <v>306</v>
      </c>
      <c r="C60" s="791"/>
      <c r="D60" s="791"/>
      <c r="E60" s="791"/>
      <c r="F60" s="791"/>
      <c r="G60" s="792"/>
      <c r="H60" s="147">
        <v>170</v>
      </c>
      <c r="I60" s="148">
        <v>20</v>
      </c>
      <c r="J60" s="331">
        <v>1</v>
      </c>
      <c r="K60" s="328">
        <v>15</v>
      </c>
      <c r="L60" s="168">
        <f t="shared" ref="L60:L66" si="1">H60-(H60*15/115)</f>
        <v>147.82608695652175</v>
      </c>
    </row>
    <row r="61" spans="1:12" x14ac:dyDescent="0.25">
      <c r="A61" s="146">
        <v>3</v>
      </c>
      <c r="B61" s="790" t="s">
        <v>307</v>
      </c>
      <c r="C61" s="791"/>
      <c r="D61" s="791"/>
      <c r="E61" s="791"/>
      <c r="F61" s="791"/>
      <c r="G61" s="792"/>
      <c r="H61" s="147">
        <v>200</v>
      </c>
      <c r="I61" s="148">
        <v>30</v>
      </c>
      <c r="J61" s="331">
        <v>1</v>
      </c>
      <c r="K61" s="328">
        <v>15</v>
      </c>
      <c r="L61" s="168">
        <f t="shared" si="1"/>
        <v>173.91304347826087</v>
      </c>
    </row>
    <row r="62" spans="1:12" x14ac:dyDescent="0.25">
      <c r="A62" s="146">
        <v>4</v>
      </c>
      <c r="B62" s="790" t="s">
        <v>308</v>
      </c>
      <c r="C62" s="791"/>
      <c r="D62" s="791"/>
      <c r="E62" s="791"/>
      <c r="F62" s="791"/>
      <c r="G62" s="792"/>
      <c r="H62" s="147">
        <v>180</v>
      </c>
      <c r="I62" s="148">
        <v>30</v>
      </c>
      <c r="J62" s="331">
        <v>1</v>
      </c>
      <c r="K62" s="328">
        <v>15</v>
      </c>
      <c r="L62" s="168">
        <f t="shared" si="1"/>
        <v>156.52173913043478</v>
      </c>
    </row>
    <row r="63" spans="1:12" x14ac:dyDescent="0.25">
      <c r="A63" s="146">
        <v>5</v>
      </c>
      <c r="B63" s="790" t="s">
        <v>310</v>
      </c>
      <c r="C63" s="791"/>
      <c r="D63" s="791"/>
      <c r="E63" s="791"/>
      <c r="F63" s="791"/>
      <c r="G63" s="792"/>
      <c r="H63" s="147">
        <v>450</v>
      </c>
      <c r="I63" s="148">
        <v>60</v>
      </c>
      <c r="J63" s="331">
        <v>1</v>
      </c>
      <c r="K63" s="328">
        <v>15</v>
      </c>
      <c r="L63" s="168">
        <f t="shared" si="1"/>
        <v>391.30434782608694</v>
      </c>
    </row>
    <row r="64" spans="1:12" ht="15.75" thickBot="1" x14ac:dyDescent="0.3">
      <c r="A64" s="146">
        <v>6</v>
      </c>
      <c r="B64" s="790" t="s">
        <v>12</v>
      </c>
      <c r="C64" s="791"/>
      <c r="D64" s="791"/>
      <c r="E64" s="791"/>
      <c r="F64" s="791"/>
      <c r="G64" s="792"/>
      <c r="H64" s="147">
        <v>750</v>
      </c>
      <c r="I64" s="148">
        <v>120</v>
      </c>
      <c r="J64" s="331">
        <v>1</v>
      </c>
      <c r="K64" s="328">
        <v>15</v>
      </c>
      <c r="L64" s="168">
        <f t="shared" si="1"/>
        <v>652.17391304347825</v>
      </c>
    </row>
    <row r="65" spans="1:12" ht="15.75" thickBot="1" x14ac:dyDescent="0.3">
      <c r="A65" s="773" t="s">
        <v>322</v>
      </c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5"/>
    </row>
    <row r="66" spans="1:12" x14ac:dyDescent="0.25">
      <c r="A66" s="146">
        <v>1</v>
      </c>
      <c r="B66" s="790" t="s">
        <v>309</v>
      </c>
      <c r="C66" s="791"/>
      <c r="D66" s="791"/>
      <c r="E66" s="791"/>
      <c r="F66" s="791"/>
      <c r="G66" s="792"/>
      <c r="H66" s="147">
        <v>50</v>
      </c>
      <c r="I66" s="148">
        <v>15</v>
      </c>
      <c r="J66" s="331">
        <v>1</v>
      </c>
      <c r="K66" s="328">
        <v>15</v>
      </c>
      <c r="L66" s="169">
        <f t="shared" si="1"/>
        <v>43.478260869565219</v>
      </c>
    </row>
    <row r="67" spans="1:12" x14ac:dyDescent="0.25">
      <c r="A67" s="146">
        <v>2</v>
      </c>
      <c r="B67" s="790" t="s">
        <v>18</v>
      </c>
      <c r="C67" s="791"/>
      <c r="D67" s="791"/>
      <c r="E67" s="791"/>
      <c r="F67" s="791"/>
      <c r="G67" s="792"/>
      <c r="H67" s="147">
        <v>100</v>
      </c>
      <c r="I67" s="148">
        <v>30</v>
      </c>
      <c r="J67" s="331">
        <v>1</v>
      </c>
      <c r="K67" s="329">
        <v>0</v>
      </c>
      <c r="L67" s="170">
        <v>100</v>
      </c>
    </row>
    <row r="68" spans="1:12" x14ac:dyDescent="0.25">
      <c r="A68" s="149">
        <v>3</v>
      </c>
      <c r="B68" s="790" t="s">
        <v>311</v>
      </c>
      <c r="C68" s="791"/>
      <c r="D68" s="791"/>
      <c r="E68" s="791"/>
      <c r="F68" s="791"/>
      <c r="G68" s="792"/>
      <c r="H68" s="147">
        <v>100</v>
      </c>
      <c r="I68" s="148">
        <v>30</v>
      </c>
      <c r="J68" s="331">
        <v>1</v>
      </c>
      <c r="K68" s="328">
        <v>0</v>
      </c>
      <c r="L68" s="169">
        <v>100</v>
      </c>
    </row>
    <row r="69" spans="1:12" ht="15.75" thickBot="1" x14ac:dyDescent="0.3">
      <c r="A69" s="149">
        <v>4</v>
      </c>
      <c r="B69" s="790" t="s">
        <v>312</v>
      </c>
      <c r="C69" s="791"/>
      <c r="D69" s="791"/>
      <c r="E69" s="791"/>
      <c r="F69" s="791"/>
      <c r="G69" s="792"/>
      <c r="H69" s="147">
        <v>150</v>
      </c>
      <c r="I69" s="148">
        <v>30</v>
      </c>
      <c r="J69" s="331">
        <v>1</v>
      </c>
      <c r="K69" s="328">
        <v>0</v>
      </c>
      <c r="L69" s="169">
        <v>150</v>
      </c>
    </row>
    <row r="70" spans="1:12" ht="15.75" thickBot="1" x14ac:dyDescent="0.3">
      <c r="A70" s="773" t="s">
        <v>325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5"/>
    </row>
    <row r="71" spans="1:12" x14ac:dyDescent="0.25">
      <c r="A71" s="799">
        <v>1</v>
      </c>
      <c r="B71" s="820" t="s">
        <v>313</v>
      </c>
      <c r="C71" s="821"/>
      <c r="D71" s="821"/>
      <c r="E71" s="821"/>
      <c r="F71" s="821"/>
      <c r="G71" s="822"/>
      <c r="H71" s="805">
        <v>400</v>
      </c>
      <c r="I71" s="152">
        <v>70</v>
      </c>
      <c r="J71" s="817">
        <v>1</v>
      </c>
      <c r="K71" s="802">
        <v>15</v>
      </c>
      <c r="L71" s="796">
        <f>H71-(H71*15/115)</f>
        <v>347.82608695652175</v>
      </c>
    </row>
    <row r="72" spans="1:12" x14ac:dyDescent="0.25">
      <c r="A72" s="800"/>
      <c r="B72" s="790" t="s">
        <v>314</v>
      </c>
      <c r="C72" s="791"/>
      <c r="D72" s="791"/>
      <c r="E72" s="791"/>
      <c r="F72" s="791"/>
      <c r="G72" s="792"/>
      <c r="H72" s="806"/>
      <c r="I72" s="148">
        <v>15</v>
      </c>
      <c r="J72" s="818"/>
      <c r="K72" s="803"/>
      <c r="L72" s="797">
        <f>H72-(H72*15/115)</f>
        <v>0</v>
      </c>
    </row>
    <row r="73" spans="1:12" x14ac:dyDescent="0.25">
      <c r="A73" s="800"/>
      <c r="B73" s="790" t="s">
        <v>315</v>
      </c>
      <c r="C73" s="791"/>
      <c r="D73" s="791"/>
      <c r="E73" s="791"/>
      <c r="F73" s="791"/>
      <c r="G73" s="792"/>
      <c r="H73" s="806"/>
      <c r="I73" s="148">
        <v>20</v>
      </c>
      <c r="J73" s="818"/>
      <c r="K73" s="803"/>
      <c r="L73" s="797">
        <f>H73-(H73*15/115)</f>
        <v>0</v>
      </c>
    </row>
    <row r="74" spans="1:12" x14ac:dyDescent="0.25">
      <c r="A74" s="800"/>
      <c r="B74" s="790" t="s">
        <v>316</v>
      </c>
      <c r="C74" s="791"/>
      <c r="D74" s="791"/>
      <c r="E74" s="791"/>
      <c r="F74" s="791"/>
      <c r="G74" s="792"/>
      <c r="H74" s="806"/>
      <c r="I74" s="148">
        <v>15</v>
      </c>
      <c r="J74" s="818"/>
      <c r="K74" s="803"/>
      <c r="L74" s="797">
        <f>H74-(H74*15/115)</f>
        <v>0</v>
      </c>
    </row>
    <row r="75" spans="1:12" ht="15.75" thickBot="1" x14ac:dyDescent="0.3">
      <c r="A75" s="801"/>
      <c r="B75" s="793" t="s">
        <v>317</v>
      </c>
      <c r="C75" s="794"/>
      <c r="D75" s="794"/>
      <c r="E75" s="794"/>
      <c r="F75" s="794"/>
      <c r="G75" s="795"/>
      <c r="H75" s="807"/>
      <c r="I75" s="150">
        <v>20</v>
      </c>
      <c r="J75" s="819"/>
      <c r="K75" s="804"/>
      <c r="L75" s="798">
        <f>H75-(H75*15/115)</f>
        <v>0</v>
      </c>
    </row>
    <row r="103" spans="1:12" x14ac:dyDescent="0.25">
      <c r="A103" s="789" t="s">
        <v>231</v>
      </c>
      <c r="B103" s="789"/>
      <c r="C103" s="789"/>
      <c r="D103" s="789"/>
      <c r="E103" s="789"/>
      <c r="F103" s="789"/>
      <c r="G103" s="789"/>
      <c r="H103" s="789"/>
      <c r="I103" s="789"/>
      <c r="J103" s="789"/>
      <c r="K103" s="789"/>
      <c r="L103" s="789"/>
    </row>
  </sheetData>
  <mergeCells count="61">
    <mergeCell ref="J71:J75"/>
    <mergeCell ref="B71:G71"/>
    <mergeCell ref="B31:G31"/>
    <mergeCell ref="B57:G57"/>
    <mergeCell ref="B63:G63"/>
    <mergeCell ref="B60:G60"/>
    <mergeCell ref="A58:L58"/>
    <mergeCell ref="B62:G62"/>
    <mergeCell ref="B61:G61"/>
    <mergeCell ref="B59:G59"/>
    <mergeCell ref="A7:L7"/>
    <mergeCell ref="A15:L15"/>
    <mergeCell ref="A19:L19"/>
    <mergeCell ref="A25:L25"/>
    <mergeCell ref="A29:L29"/>
    <mergeCell ref="B8:G8"/>
    <mergeCell ref="B16:G16"/>
    <mergeCell ref="B9:G9"/>
    <mergeCell ref="B12:G12"/>
    <mergeCell ref="B28:G28"/>
    <mergeCell ref="B30:G30"/>
    <mergeCell ref="B22:G22"/>
    <mergeCell ref="B21:G21"/>
    <mergeCell ref="B64:G64"/>
    <mergeCell ref="A103:L103"/>
    <mergeCell ref="B73:G73"/>
    <mergeCell ref="B74:G74"/>
    <mergeCell ref="B75:G75"/>
    <mergeCell ref="B66:G66"/>
    <mergeCell ref="L71:L75"/>
    <mergeCell ref="A71:A75"/>
    <mergeCell ref="B67:G67"/>
    <mergeCell ref="B68:G68"/>
    <mergeCell ref="A65:L65"/>
    <mergeCell ref="A70:L70"/>
    <mergeCell ref="K71:K75"/>
    <mergeCell ref="B72:G72"/>
    <mergeCell ref="B69:G69"/>
    <mergeCell ref="H71:H75"/>
    <mergeCell ref="A2:L2"/>
    <mergeCell ref="A53:L53"/>
    <mergeCell ref="B6:G6"/>
    <mergeCell ref="B11:G11"/>
    <mergeCell ref="B14:G14"/>
    <mergeCell ref="B10:G10"/>
    <mergeCell ref="B13:G13"/>
    <mergeCell ref="B18:G18"/>
    <mergeCell ref="B20:G20"/>
    <mergeCell ref="A52:L52"/>
    <mergeCell ref="B17:G17"/>
    <mergeCell ref="B26:G26"/>
    <mergeCell ref="B27:G27"/>
    <mergeCell ref="B24:G24"/>
    <mergeCell ref="B23:G23"/>
    <mergeCell ref="A32:L32"/>
    <mergeCell ref="B38:G38"/>
    <mergeCell ref="B33:G33"/>
    <mergeCell ref="A34:L34"/>
    <mergeCell ref="B35:G35"/>
    <mergeCell ref="B36:G36"/>
    <mergeCell ref="A37:L37"/>
  </mergeCells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2"/>
  <sheetViews>
    <sheetView topLeftCell="A13" workbookViewId="0">
      <selection activeCell="M40" sqref="M40"/>
    </sheetView>
  </sheetViews>
  <sheetFormatPr defaultColWidth="9.140625" defaultRowHeight="15" x14ac:dyDescent="0.25"/>
  <cols>
    <col min="1" max="16384" width="9.140625" style="118"/>
  </cols>
  <sheetData>
    <row r="6" spans="1:9" x14ac:dyDescent="0.25">
      <c r="A6" s="209"/>
      <c r="B6" s="209"/>
      <c r="C6" s="209"/>
      <c r="D6" s="209"/>
      <c r="E6" s="209"/>
      <c r="F6" s="209"/>
      <c r="G6" s="209"/>
      <c r="H6" s="209"/>
      <c r="I6" s="209"/>
    </row>
    <row r="7" spans="1:9" ht="60.75" customHeight="1" x14ac:dyDescent="0.25">
      <c r="A7" s="752" t="s">
        <v>373</v>
      </c>
      <c r="B7" s="753"/>
      <c r="C7" s="753"/>
      <c r="D7" s="753"/>
      <c r="E7" s="753"/>
      <c r="F7" s="753"/>
      <c r="G7" s="753"/>
      <c r="H7" s="753"/>
      <c r="I7" s="753"/>
    </row>
    <row r="8" spans="1:9" x14ac:dyDescent="0.25">
      <c r="A8" s="209"/>
      <c r="B8" s="209"/>
      <c r="C8" s="209"/>
      <c r="D8" s="209"/>
      <c r="E8" s="209"/>
      <c r="F8" s="209"/>
      <c r="G8" s="209"/>
      <c r="H8" s="209"/>
      <c r="I8" s="209"/>
    </row>
    <row r="9" spans="1:9" x14ac:dyDescent="0.25">
      <c r="A9" s="30"/>
      <c r="B9" s="30"/>
      <c r="C9" s="30"/>
      <c r="D9" s="30"/>
      <c r="E9" s="30"/>
      <c r="F9" s="30"/>
      <c r="G9" s="30"/>
      <c r="H9" s="30"/>
      <c r="I9" s="30"/>
    </row>
    <row r="10" spans="1:9" x14ac:dyDescent="0.25">
      <c r="A10" s="30"/>
      <c r="B10" s="30"/>
      <c r="C10" s="30"/>
      <c r="D10" s="30"/>
      <c r="E10" s="30"/>
      <c r="F10" s="30"/>
      <c r="G10" s="30"/>
      <c r="H10" s="30"/>
      <c r="I10" s="30"/>
    </row>
    <row r="11" spans="1:9" x14ac:dyDescent="0.25">
      <c r="A11" s="30"/>
      <c r="B11" s="30"/>
      <c r="C11" s="30"/>
      <c r="D11" s="30"/>
      <c r="E11" s="30"/>
      <c r="F11" s="30"/>
      <c r="G11" s="30"/>
      <c r="H11" s="30"/>
      <c r="I11" s="30"/>
    </row>
    <row r="12" spans="1:9" x14ac:dyDescent="0.25">
      <c r="A12" s="30"/>
      <c r="B12" s="30"/>
      <c r="C12" s="30"/>
      <c r="D12" s="30"/>
      <c r="E12" s="30"/>
      <c r="F12" s="30"/>
      <c r="G12" s="30"/>
      <c r="H12" s="30"/>
      <c r="I12" s="30"/>
    </row>
  </sheetData>
  <mergeCells count="1">
    <mergeCell ref="A7:I7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workbookViewId="0">
      <selection activeCell="H10" sqref="H10"/>
    </sheetView>
  </sheetViews>
  <sheetFormatPr defaultColWidth="9.140625" defaultRowHeight="15" x14ac:dyDescent="0.25"/>
  <cols>
    <col min="1" max="1" width="5.28515625" style="118" customWidth="1"/>
    <col min="2" max="2" width="36.28515625" style="118" customWidth="1"/>
    <col min="3" max="3" width="6.28515625" style="118" customWidth="1"/>
    <col min="4" max="4" width="11.85546875" style="118" customWidth="1"/>
    <col min="5" max="5" width="7.7109375" style="118" customWidth="1"/>
    <col min="6" max="6" width="11.42578125" style="118" customWidth="1"/>
    <col min="7" max="16384" width="9.140625" style="118"/>
  </cols>
  <sheetData>
    <row r="1" spans="1:6" ht="18.75" customHeight="1" x14ac:dyDescent="0.3">
      <c r="A1" s="589" t="s">
        <v>646</v>
      </c>
      <c r="B1" s="590"/>
      <c r="C1" s="590"/>
      <c r="D1" s="590"/>
      <c r="E1" s="590"/>
      <c r="F1" s="590"/>
    </row>
    <row r="2" spans="1:6" s="30" customFormat="1" ht="18.75" customHeight="1" x14ac:dyDescent="0.3">
      <c r="A2" s="428"/>
      <c r="B2" s="428"/>
      <c r="C2" s="428"/>
      <c r="D2" s="428"/>
      <c r="E2" s="428"/>
      <c r="F2" s="428"/>
    </row>
    <row r="3" spans="1:6" ht="15" customHeight="1" x14ac:dyDescent="0.25">
      <c r="A3" s="829" t="s">
        <v>660</v>
      </c>
      <c r="B3" s="829"/>
      <c r="C3" s="829"/>
      <c r="D3" s="829"/>
      <c r="E3" s="829"/>
      <c r="F3" s="829"/>
    </row>
    <row r="4" spans="1:6" ht="15.75" thickBot="1" x14ac:dyDescent="0.3">
      <c r="A4" s="426"/>
      <c r="B4" s="426"/>
      <c r="C4" s="426"/>
      <c r="D4" s="426"/>
      <c r="E4" s="426"/>
      <c r="F4" s="426"/>
    </row>
    <row r="5" spans="1:6" ht="15.75" thickBot="1" x14ac:dyDescent="0.3">
      <c r="A5" s="429" t="s">
        <v>581</v>
      </c>
      <c r="B5" s="429" t="s">
        <v>582</v>
      </c>
      <c r="C5" s="430" t="s">
        <v>583</v>
      </c>
      <c r="D5" s="429" t="s">
        <v>434</v>
      </c>
      <c r="E5" s="430" t="s">
        <v>5</v>
      </c>
      <c r="F5" s="429" t="s">
        <v>584</v>
      </c>
    </row>
    <row r="6" spans="1:6" x14ac:dyDescent="0.25">
      <c r="A6" s="427">
        <v>1</v>
      </c>
      <c r="B6" s="427" t="s">
        <v>77</v>
      </c>
      <c r="C6" s="435" t="s">
        <v>585</v>
      </c>
      <c r="D6" s="427">
        <v>20</v>
      </c>
      <c r="E6" s="436">
        <v>0.21</v>
      </c>
      <c r="F6" s="437">
        <f>D6*1.21</f>
        <v>24.2</v>
      </c>
    </row>
    <row r="7" spans="1:6" x14ac:dyDescent="0.25">
      <c r="A7" s="418">
        <v>2</v>
      </c>
      <c r="B7" s="418" t="s">
        <v>586</v>
      </c>
      <c r="C7" s="419" t="s">
        <v>585</v>
      </c>
      <c r="D7" s="418">
        <v>15</v>
      </c>
      <c r="E7" s="420">
        <v>0.21</v>
      </c>
      <c r="F7" s="421">
        <f t="shared" ref="F7:F47" si="0">D7*1.21</f>
        <v>18.149999999999999</v>
      </c>
    </row>
    <row r="8" spans="1:6" x14ac:dyDescent="0.25">
      <c r="A8" s="418">
        <v>3</v>
      </c>
      <c r="B8" s="418" t="s">
        <v>78</v>
      </c>
      <c r="C8" s="419" t="s">
        <v>585</v>
      </c>
      <c r="D8" s="418">
        <v>11</v>
      </c>
      <c r="E8" s="420">
        <v>0.21</v>
      </c>
      <c r="F8" s="421">
        <f t="shared" si="0"/>
        <v>13.309999999999999</v>
      </c>
    </row>
    <row r="9" spans="1:6" x14ac:dyDescent="0.25">
      <c r="A9" s="418">
        <v>4</v>
      </c>
      <c r="B9" s="418" t="s">
        <v>587</v>
      </c>
      <c r="C9" s="419" t="s">
        <v>585</v>
      </c>
      <c r="D9" s="418">
        <v>9</v>
      </c>
      <c r="E9" s="420">
        <v>0.21</v>
      </c>
      <c r="F9" s="421">
        <f t="shared" si="0"/>
        <v>10.89</v>
      </c>
    </row>
    <row r="10" spans="1:6" x14ac:dyDescent="0.25">
      <c r="A10" s="418">
        <v>5</v>
      </c>
      <c r="B10" s="418" t="s">
        <v>588</v>
      </c>
      <c r="C10" s="419" t="s">
        <v>585</v>
      </c>
      <c r="D10" s="418">
        <v>16</v>
      </c>
      <c r="E10" s="420">
        <v>0.21</v>
      </c>
      <c r="F10" s="421">
        <f t="shared" si="0"/>
        <v>19.36</v>
      </c>
    </row>
    <row r="11" spans="1:6" x14ac:dyDescent="0.25">
      <c r="A11" s="418">
        <v>6</v>
      </c>
      <c r="B11" s="418" t="s">
        <v>589</v>
      </c>
      <c r="C11" s="419" t="s">
        <v>585</v>
      </c>
      <c r="D11" s="418">
        <v>19</v>
      </c>
      <c r="E11" s="420">
        <v>0.21</v>
      </c>
      <c r="F11" s="421">
        <f t="shared" si="0"/>
        <v>22.99</v>
      </c>
    </row>
    <row r="12" spans="1:6" x14ac:dyDescent="0.25">
      <c r="A12" s="418">
        <v>7</v>
      </c>
      <c r="B12" s="418" t="s">
        <v>590</v>
      </c>
      <c r="C12" s="419" t="s">
        <v>585</v>
      </c>
      <c r="D12" s="418">
        <v>14</v>
      </c>
      <c r="E12" s="420">
        <v>0.21</v>
      </c>
      <c r="F12" s="421">
        <f t="shared" si="0"/>
        <v>16.939999999999998</v>
      </c>
    </row>
    <row r="13" spans="1:6" x14ac:dyDescent="0.25">
      <c r="A13" s="418">
        <v>8</v>
      </c>
      <c r="B13" s="418" t="s">
        <v>591</v>
      </c>
      <c r="C13" s="419" t="s">
        <v>585</v>
      </c>
      <c r="D13" s="418">
        <v>30</v>
      </c>
      <c r="E13" s="420">
        <v>0.21</v>
      </c>
      <c r="F13" s="421">
        <f t="shared" si="0"/>
        <v>36.299999999999997</v>
      </c>
    </row>
    <row r="14" spans="1:6" x14ac:dyDescent="0.25">
      <c r="A14" s="418">
        <v>9</v>
      </c>
      <c r="B14" s="418" t="s">
        <v>592</v>
      </c>
      <c r="C14" s="419" t="s">
        <v>585</v>
      </c>
      <c r="D14" s="418">
        <v>30</v>
      </c>
      <c r="E14" s="420">
        <v>0.21</v>
      </c>
      <c r="F14" s="421">
        <f t="shared" si="0"/>
        <v>36.299999999999997</v>
      </c>
    </row>
    <row r="15" spans="1:6" x14ac:dyDescent="0.25">
      <c r="A15" s="418">
        <v>10</v>
      </c>
      <c r="B15" s="418" t="s">
        <v>593</v>
      </c>
      <c r="C15" s="419" t="s">
        <v>585</v>
      </c>
      <c r="D15" s="418">
        <v>17</v>
      </c>
      <c r="E15" s="420">
        <v>0.21</v>
      </c>
      <c r="F15" s="421">
        <f t="shared" si="0"/>
        <v>20.57</v>
      </c>
    </row>
    <row r="16" spans="1:6" x14ac:dyDescent="0.25">
      <c r="A16" s="418">
        <v>11</v>
      </c>
      <c r="B16" s="418" t="s">
        <v>594</v>
      </c>
      <c r="C16" s="419" t="s">
        <v>585</v>
      </c>
      <c r="D16" s="418">
        <v>12</v>
      </c>
      <c r="E16" s="420">
        <v>0.21</v>
      </c>
      <c r="F16" s="421">
        <f t="shared" si="0"/>
        <v>14.52</v>
      </c>
    </row>
    <row r="17" spans="1:6" x14ac:dyDescent="0.25">
      <c r="A17" s="418">
        <v>12</v>
      </c>
      <c r="B17" s="418" t="s">
        <v>595</v>
      </c>
      <c r="C17" s="419" t="s">
        <v>585</v>
      </c>
      <c r="D17" s="418">
        <v>8</v>
      </c>
      <c r="E17" s="420">
        <v>0.21</v>
      </c>
      <c r="F17" s="421">
        <f t="shared" si="0"/>
        <v>9.68</v>
      </c>
    </row>
    <row r="18" spans="1:6" x14ac:dyDescent="0.25">
      <c r="A18" s="418">
        <v>13</v>
      </c>
      <c r="B18" s="418" t="s">
        <v>596</v>
      </c>
      <c r="C18" s="419" t="s">
        <v>585</v>
      </c>
      <c r="D18" s="418">
        <v>10</v>
      </c>
      <c r="E18" s="420">
        <v>0.21</v>
      </c>
      <c r="F18" s="421">
        <f t="shared" si="0"/>
        <v>12.1</v>
      </c>
    </row>
    <row r="19" spans="1:6" x14ac:dyDescent="0.25">
      <c r="A19" s="418">
        <v>14</v>
      </c>
      <c r="B19" s="418" t="s">
        <v>597</v>
      </c>
      <c r="C19" s="419" t="s">
        <v>585</v>
      </c>
      <c r="D19" s="418">
        <v>17</v>
      </c>
      <c r="E19" s="420">
        <v>0.21</v>
      </c>
      <c r="F19" s="421">
        <f t="shared" si="0"/>
        <v>20.57</v>
      </c>
    </row>
    <row r="20" spans="1:6" x14ac:dyDescent="0.25">
      <c r="A20" s="418">
        <v>15</v>
      </c>
      <c r="B20" s="418" t="s">
        <v>598</v>
      </c>
      <c r="C20" s="419" t="s">
        <v>585</v>
      </c>
      <c r="D20" s="418">
        <v>11</v>
      </c>
      <c r="E20" s="420">
        <v>0.21</v>
      </c>
      <c r="F20" s="421">
        <f t="shared" si="0"/>
        <v>13.309999999999999</v>
      </c>
    </row>
    <row r="21" spans="1:6" x14ac:dyDescent="0.25">
      <c r="A21" s="418">
        <v>16</v>
      </c>
      <c r="B21" s="418" t="s">
        <v>83</v>
      </c>
      <c r="C21" s="419" t="s">
        <v>585</v>
      </c>
      <c r="D21" s="418">
        <v>21</v>
      </c>
      <c r="E21" s="420">
        <v>0.21</v>
      </c>
      <c r="F21" s="421">
        <f t="shared" si="0"/>
        <v>25.41</v>
      </c>
    </row>
    <row r="22" spans="1:6" x14ac:dyDescent="0.25">
      <c r="A22" s="418">
        <v>17</v>
      </c>
      <c r="B22" s="418" t="s">
        <v>599</v>
      </c>
      <c r="C22" s="419" t="s">
        <v>585</v>
      </c>
      <c r="D22" s="418">
        <v>13</v>
      </c>
      <c r="E22" s="420">
        <v>0.21</v>
      </c>
      <c r="F22" s="421">
        <f t="shared" si="0"/>
        <v>15.73</v>
      </c>
    </row>
    <row r="23" spans="1:6" x14ac:dyDescent="0.25">
      <c r="A23" s="418">
        <v>18</v>
      </c>
      <c r="B23" s="418" t="s">
        <v>600</v>
      </c>
      <c r="C23" s="419" t="s">
        <v>585</v>
      </c>
      <c r="D23" s="418">
        <v>15</v>
      </c>
      <c r="E23" s="420">
        <v>0.21</v>
      </c>
      <c r="F23" s="421">
        <f t="shared" si="0"/>
        <v>18.149999999999999</v>
      </c>
    </row>
    <row r="24" spans="1:6" x14ac:dyDescent="0.25">
      <c r="A24" s="418">
        <v>19</v>
      </c>
      <c r="B24" s="418" t="s">
        <v>601</v>
      </c>
      <c r="C24" s="419" t="s">
        <v>585</v>
      </c>
      <c r="D24" s="418">
        <v>46</v>
      </c>
      <c r="E24" s="420">
        <v>0.21</v>
      </c>
      <c r="F24" s="421">
        <f t="shared" si="0"/>
        <v>55.66</v>
      </c>
    </row>
    <row r="25" spans="1:6" x14ac:dyDescent="0.25">
      <c r="A25" s="418">
        <v>20</v>
      </c>
      <c r="B25" s="418" t="s">
        <v>602</v>
      </c>
      <c r="C25" s="419" t="s">
        <v>585</v>
      </c>
      <c r="D25" s="418">
        <v>13</v>
      </c>
      <c r="E25" s="420">
        <v>0.21</v>
      </c>
      <c r="F25" s="421">
        <f t="shared" si="0"/>
        <v>15.73</v>
      </c>
    </row>
    <row r="26" spans="1:6" x14ac:dyDescent="0.25">
      <c r="A26" s="418">
        <v>21</v>
      </c>
      <c r="B26" s="418" t="s">
        <v>603</v>
      </c>
      <c r="C26" s="419" t="s">
        <v>585</v>
      </c>
      <c r="D26" s="418">
        <v>9</v>
      </c>
      <c r="E26" s="420">
        <v>0.21</v>
      </c>
      <c r="F26" s="421">
        <f t="shared" si="0"/>
        <v>10.89</v>
      </c>
    </row>
    <row r="27" spans="1:6" x14ac:dyDescent="0.25">
      <c r="A27" s="418">
        <v>22</v>
      </c>
      <c r="B27" s="418" t="s">
        <v>604</v>
      </c>
      <c r="C27" s="419" t="s">
        <v>585</v>
      </c>
      <c r="D27" s="418">
        <v>14</v>
      </c>
      <c r="E27" s="420">
        <v>0.21</v>
      </c>
      <c r="F27" s="421">
        <f t="shared" si="0"/>
        <v>16.939999999999998</v>
      </c>
    </row>
    <row r="28" spans="1:6" x14ac:dyDescent="0.25">
      <c r="A28" s="418">
        <v>23</v>
      </c>
      <c r="B28" s="418" t="s">
        <v>674</v>
      </c>
      <c r="C28" s="419" t="s">
        <v>585</v>
      </c>
      <c r="D28" s="418">
        <v>50</v>
      </c>
      <c r="E28" s="420">
        <v>0.21</v>
      </c>
      <c r="F28" s="421">
        <f t="shared" si="0"/>
        <v>60.5</v>
      </c>
    </row>
    <row r="29" spans="1:6" x14ac:dyDescent="0.25">
      <c r="A29" s="418">
        <v>24</v>
      </c>
      <c r="B29" s="418" t="s">
        <v>675</v>
      </c>
      <c r="C29" s="419" t="s">
        <v>585</v>
      </c>
      <c r="D29" s="418">
        <v>100</v>
      </c>
      <c r="E29" s="420">
        <v>0.21</v>
      </c>
      <c r="F29" s="421">
        <f t="shared" si="0"/>
        <v>121</v>
      </c>
    </row>
    <row r="30" spans="1:6" x14ac:dyDescent="0.25">
      <c r="A30" s="418">
        <v>25</v>
      </c>
      <c r="B30" s="418" t="s">
        <v>605</v>
      </c>
      <c r="C30" s="419" t="s">
        <v>585</v>
      </c>
      <c r="D30" s="418">
        <v>99</v>
      </c>
      <c r="E30" s="420">
        <v>0.21</v>
      </c>
      <c r="F30" s="421">
        <f t="shared" si="0"/>
        <v>119.78999999999999</v>
      </c>
    </row>
    <row r="31" spans="1:6" x14ac:dyDescent="0.25">
      <c r="A31" s="418">
        <v>26</v>
      </c>
      <c r="B31" s="418" t="s">
        <v>606</v>
      </c>
      <c r="C31" s="419" t="s">
        <v>585</v>
      </c>
      <c r="D31" s="418">
        <v>59</v>
      </c>
      <c r="E31" s="420">
        <v>0.21</v>
      </c>
      <c r="F31" s="421">
        <f t="shared" si="0"/>
        <v>71.39</v>
      </c>
    </row>
    <row r="32" spans="1:6" x14ac:dyDescent="0.25">
      <c r="A32" s="418">
        <v>27</v>
      </c>
      <c r="B32" s="418" t="s">
        <v>607</v>
      </c>
      <c r="C32" s="419" t="s">
        <v>585</v>
      </c>
      <c r="D32" s="418">
        <v>159</v>
      </c>
      <c r="E32" s="420">
        <v>0.21</v>
      </c>
      <c r="F32" s="421">
        <f t="shared" si="0"/>
        <v>192.39</v>
      </c>
    </row>
    <row r="33" spans="1:6" x14ac:dyDescent="0.25">
      <c r="A33" s="418">
        <v>28</v>
      </c>
      <c r="B33" s="418" t="s">
        <v>676</v>
      </c>
      <c r="C33" s="419" t="s">
        <v>585</v>
      </c>
      <c r="D33" s="418">
        <v>100</v>
      </c>
      <c r="E33" s="420">
        <v>0.21</v>
      </c>
      <c r="F33" s="421">
        <f t="shared" si="0"/>
        <v>121</v>
      </c>
    </row>
    <row r="34" spans="1:6" x14ac:dyDescent="0.25">
      <c r="A34" s="418">
        <v>29</v>
      </c>
      <c r="B34" s="418" t="s">
        <v>608</v>
      </c>
      <c r="C34" s="419" t="s">
        <v>585</v>
      </c>
      <c r="D34" s="418">
        <v>109</v>
      </c>
      <c r="E34" s="420">
        <v>0.21</v>
      </c>
      <c r="F34" s="421">
        <f t="shared" si="0"/>
        <v>131.88999999999999</v>
      </c>
    </row>
    <row r="35" spans="1:6" x14ac:dyDescent="0.25">
      <c r="A35" s="418">
        <v>30</v>
      </c>
      <c r="B35" s="418" t="s">
        <v>609</v>
      </c>
      <c r="C35" s="419" t="s">
        <v>585</v>
      </c>
      <c r="D35" s="418">
        <v>55</v>
      </c>
      <c r="E35" s="420">
        <v>0.21</v>
      </c>
      <c r="F35" s="421">
        <f t="shared" si="0"/>
        <v>66.55</v>
      </c>
    </row>
    <row r="36" spans="1:6" x14ac:dyDescent="0.25">
      <c r="A36" s="418">
        <v>31</v>
      </c>
      <c r="B36" s="418" t="s">
        <v>610</v>
      </c>
      <c r="C36" s="419" t="s">
        <v>585</v>
      </c>
      <c r="D36" s="418">
        <v>36</v>
      </c>
      <c r="E36" s="420">
        <v>0.21</v>
      </c>
      <c r="F36" s="421">
        <f t="shared" si="0"/>
        <v>43.56</v>
      </c>
    </row>
    <row r="37" spans="1:6" x14ac:dyDescent="0.25">
      <c r="A37" s="418">
        <v>32</v>
      </c>
      <c r="B37" s="418" t="s">
        <v>611</v>
      </c>
      <c r="C37" s="419" t="s">
        <v>585</v>
      </c>
      <c r="D37" s="418">
        <v>33</v>
      </c>
      <c r="E37" s="420">
        <v>0.21</v>
      </c>
      <c r="F37" s="421">
        <f t="shared" si="0"/>
        <v>39.93</v>
      </c>
    </row>
    <row r="38" spans="1:6" x14ac:dyDescent="0.25">
      <c r="A38" s="418">
        <v>33</v>
      </c>
      <c r="B38" s="418" t="s">
        <v>612</v>
      </c>
      <c r="C38" s="419" t="s">
        <v>585</v>
      </c>
      <c r="D38" s="418">
        <v>36</v>
      </c>
      <c r="E38" s="420">
        <v>0.21</v>
      </c>
      <c r="F38" s="421">
        <f t="shared" si="0"/>
        <v>43.56</v>
      </c>
    </row>
    <row r="39" spans="1:6" x14ac:dyDescent="0.25">
      <c r="A39" s="418">
        <v>34</v>
      </c>
      <c r="B39" s="418" t="s">
        <v>613</v>
      </c>
      <c r="C39" s="419" t="s">
        <v>585</v>
      </c>
      <c r="D39" s="418">
        <v>33</v>
      </c>
      <c r="E39" s="420">
        <v>0.21</v>
      </c>
      <c r="F39" s="421">
        <f t="shared" si="0"/>
        <v>39.93</v>
      </c>
    </row>
    <row r="40" spans="1:6" x14ac:dyDescent="0.25">
      <c r="A40" s="418">
        <v>35</v>
      </c>
      <c r="B40" s="418" t="s">
        <v>86</v>
      </c>
      <c r="C40" s="419" t="s">
        <v>585</v>
      </c>
      <c r="D40" s="418">
        <v>26</v>
      </c>
      <c r="E40" s="420">
        <v>0.21</v>
      </c>
      <c r="F40" s="421">
        <f t="shared" si="0"/>
        <v>31.46</v>
      </c>
    </row>
    <row r="41" spans="1:6" x14ac:dyDescent="0.25">
      <c r="A41" s="418">
        <v>36</v>
      </c>
      <c r="B41" s="418" t="s">
        <v>295</v>
      </c>
      <c r="C41" s="419" t="s">
        <v>585</v>
      </c>
      <c r="D41" s="418">
        <v>33</v>
      </c>
      <c r="E41" s="420">
        <v>0.21</v>
      </c>
      <c r="F41" s="421">
        <f t="shared" si="0"/>
        <v>39.93</v>
      </c>
    </row>
    <row r="42" spans="1:6" x14ac:dyDescent="0.25">
      <c r="A42" s="418">
        <v>37</v>
      </c>
      <c r="B42" s="418" t="s">
        <v>614</v>
      </c>
      <c r="C42" s="419" t="s">
        <v>585</v>
      </c>
      <c r="D42" s="418">
        <v>33</v>
      </c>
      <c r="E42" s="420">
        <v>0.21</v>
      </c>
      <c r="F42" s="421">
        <f t="shared" si="0"/>
        <v>39.93</v>
      </c>
    </row>
    <row r="43" spans="1:6" x14ac:dyDescent="0.25">
      <c r="A43" s="418">
        <v>38</v>
      </c>
      <c r="B43" s="418" t="s">
        <v>615</v>
      </c>
      <c r="C43" s="419" t="s">
        <v>585</v>
      </c>
      <c r="D43" s="418">
        <v>33</v>
      </c>
      <c r="E43" s="420">
        <v>0.21</v>
      </c>
      <c r="F43" s="421">
        <f t="shared" si="0"/>
        <v>39.93</v>
      </c>
    </row>
    <row r="44" spans="1:6" x14ac:dyDescent="0.25">
      <c r="A44" s="418">
        <v>39</v>
      </c>
      <c r="B44" s="418" t="s">
        <v>616</v>
      </c>
      <c r="C44" s="419" t="s">
        <v>585</v>
      </c>
      <c r="D44" s="418">
        <v>36</v>
      </c>
      <c r="E44" s="420">
        <v>0.21</v>
      </c>
      <c r="F44" s="421">
        <f t="shared" si="0"/>
        <v>43.56</v>
      </c>
    </row>
    <row r="45" spans="1:6" x14ac:dyDescent="0.25">
      <c r="A45" s="418">
        <v>40</v>
      </c>
      <c r="B45" s="418" t="s">
        <v>617</v>
      </c>
      <c r="C45" s="419" t="s">
        <v>585</v>
      </c>
      <c r="D45" s="418">
        <v>23</v>
      </c>
      <c r="E45" s="420">
        <v>0.21</v>
      </c>
      <c r="F45" s="421">
        <f t="shared" si="0"/>
        <v>27.83</v>
      </c>
    </row>
    <row r="46" spans="1:6" x14ac:dyDescent="0.25">
      <c r="A46" s="418">
        <v>41</v>
      </c>
      <c r="B46" s="418" t="s">
        <v>618</v>
      </c>
      <c r="C46" s="419" t="s">
        <v>585</v>
      </c>
      <c r="D46" s="418">
        <v>139</v>
      </c>
      <c r="E46" s="420">
        <v>0.21</v>
      </c>
      <c r="F46" s="421">
        <f t="shared" si="0"/>
        <v>168.19</v>
      </c>
    </row>
    <row r="47" spans="1:6" ht="15.75" thickBot="1" x14ac:dyDescent="0.3">
      <c r="A47" s="422">
        <v>42</v>
      </c>
      <c r="B47" s="422" t="s">
        <v>619</v>
      </c>
      <c r="C47" s="423" t="s">
        <v>585</v>
      </c>
      <c r="D47" s="422">
        <v>26</v>
      </c>
      <c r="E47" s="424">
        <v>0.21</v>
      </c>
      <c r="F47" s="425">
        <f t="shared" si="0"/>
        <v>31.46</v>
      </c>
    </row>
    <row r="48" spans="1:6" x14ac:dyDescent="0.25">
      <c r="A48" s="431"/>
      <c r="B48" s="431"/>
      <c r="C48" s="432"/>
      <c r="D48" s="431"/>
      <c r="E48" s="433"/>
      <c r="F48" s="434"/>
    </row>
    <row r="49" spans="1:9" x14ac:dyDescent="0.25">
      <c r="A49" s="789" t="s">
        <v>232</v>
      </c>
      <c r="B49" s="789"/>
      <c r="C49" s="789"/>
      <c r="D49" s="789"/>
      <c r="E49" s="789"/>
      <c r="F49" s="789"/>
      <c r="G49" s="249"/>
      <c r="H49" s="249"/>
      <c r="I49" s="249"/>
    </row>
    <row r="50" spans="1:9" ht="18.75" x14ac:dyDescent="0.3">
      <c r="A50" s="589" t="s">
        <v>646</v>
      </c>
      <c r="B50" s="590"/>
      <c r="C50" s="590"/>
      <c r="D50" s="590"/>
      <c r="E50" s="590"/>
      <c r="F50" s="590"/>
    </row>
    <row r="51" spans="1:9" s="30" customFormat="1" ht="11.25" customHeight="1" x14ac:dyDescent="0.3">
      <c r="A51" s="428"/>
      <c r="B51" s="428"/>
      <c r="C51" s="428"/>
      <c r="D51" s="428"/>
      <c r="E51" s="428"/>
      <c r="F51" s="428"/>
    </row>
    <row r="52" spans="1:9" ht="15.75" x14ac:dyDescent="0.25">
      <c r="A52" s="829" t="s">
        <v>660</v>
      </c>
      <c r="B52" s="829"/>
      <c r="C52" s="829"/>
      <c r="D52" s="829"/>
      <c r="E52" s="829"/>
      <c r="F52" s="829"/>
    </row>
    <row r="53" spans="1:9" ht="12.75" customHeight="1" thickBot="1" x14ac:dyDescent="0.3">
      <c r="A53" s="426"/>
      <c r="B53" s="426"/>
      <c r="C53" s="416"/>
      <c r="D53" s="417"/>
      <c r="E53" s="416"/>
      <c r="F53" s="417"/>
    </row>
    <row r="54" spans="1:9" ht="15.75" thickBot="1" x14ac:dyDescent="0.3">
      <c r="A54" s="453" t="s">
        <v>581</v>
      </c>
      <c r="B54" s="454" t="s">
        <v>582</v>
      </c>
      <c r="C54" s="454" t="s">
        <v>583</v>
      </c>
      <c r="D54" s="454" t="s">
        <v>434</v>
      </c>
      <c r="E54" s="454" t="s">
        <v>5</v>
      </c>
      <c r="F54" s="455" t="s">
        <v>584</v>
      </c>
    </row>
    <row r="55" spans="1:9" x14ac:dyDescent="0.25">
      <c r="A55" s="448">
        <v>43</v>
      </c>
      <c r="B55" s="449" t="s">
        <v>620</v>
      </c>
      <c r="C55" s="450" t="s">
        <v>585</v>
      </c>
      <c r="D55" s="449">
        <v>14</v>
      </c>
      <c r="E55" s="451">
        <v>0.21</v>
      </c>
      <c r="F55" s="452">
        <f t="shared" ref="F55:F56" si="1">D55*1.21</f>
        <v>16.939999999999998</v>
      </c>
    </row>
    <row r="56" spans="1:9" x14ac:dyDescent="0.25">
      <c r="A56" s="441">
        <v>44</v>
      </c>
      <c r="B56" s="438" t="s">
        <v>621</v>
      </c>
      <c r="C56" s="439" t="s">
        <v>585</v>
      </c>
      <c r="D56" s="438">
        <v>22</v>
      </c>
      <c r="E56" s="440">
        <v>0.21</v>
      </c>
      <c r="F56" s="442">
        <f t="shared" si="1"/>
        <v>26.619999999999997</v>
      </c>
    </row>
    <row r="57" spans="1:9" x14ac:dyDescent="0.25">
      <c r="A57" s="441">
        <v>45</v>
      </c>
      <c r="B57" s="438" t="s">
        <v>622</v>
      </c>
      <c r="C57" s="439" t="s">
        <v>585</v>
      </c>
      <c r="D57" s="438">
        <v>22</v>
      </c>
      <c r="E57" s="440">
        <v>0.21</v>
      </c>
      <c r="F57" s="442">
        <f t="shared" ref="F57:F58" si="2">D57*1.21</f>
        <v>26.619999999999997</v>
      </c>
    </row>
    <row r="58" spans="1:9" x14ac:dyDescent="0.25">
      <c r="A58" s="441">
        <v>46</v>
      </c>
      <c r="B58" s="438" t="s">
        <v>623</v>
      </c>
      <c r="C58" s="439" t="s">
        <v>585</v>
      </c>
      <c r="D58" s="438">
        <v>27</v>
      </c>
      <c r="E58" s="440">
        <v>0.21</v>
      </c>
      <c r="F58" s="442">
        <f t="shared" si="2"/>
        <v>32.67</v>
      </c>
    </row>
    <row r="59" spans="1:9" x14ac:dyDescent="0.25">
      <c r="A59" s="441">
        <v>47</v>
      </c>
      <c r="B59" s="438" t="s">
        <v>624</v>
      </c>
      <c r="C59" s="439" t="s">
        <v>585</v>
      </c>
      <c r="D59" s="438">
        <v>39</v>
      </c>
      <c r="E59" s="440">
        <v>0.21</v>
      </c>
      <c r="F59" s="442">
        <f t="shared" ref="F59:F92" si="3">D59*1.21</f>
        <v>47.19</v>
      </c>
    </row>
    <row r="60" spans="1:9" x14ac:dyDescent="0.25">
      <c r="A60" s="441">
        <v>48</v>
      </c>
      <c r="B60" s="438" t="s">
        <v>625</v>
      </c>
      <c r="C60" s="439" t="s">
        <v>585</v>
      </c>
      <c r="D60" s="438">
        <v>39</v>
      </c>
      <c r="E60" s="440">
        <v>0.21</v>
      </c>
      <c r="F60" s="442">
        <f t="shared" si="3"/>
        <v>47.19</v>
      </c>
    </row>
    <row r="61" spans="1:9" x14ac:dyDescent="0.25">
      <c r="A61" s="441">
        <v>49</v>
      </c>
      <c r="B61" s="438" t="s">
        <v>626</v>
      </c>
      <c r="C61" s="439" t="s">
        <v>585</v>
      </c>
      <c r="D61" s="438">
        <v>45</v>
      </c>
      <c r="E61" s="440">
        <v>0.21</v>
      </c>
      <c r="F61" s="442">
        <f t="shared" si="3"/>
        <v>54.449999999999996</v>
      </c>
    </row>
    <row r="62" spans="1:9" x14ac:dyDescent="0.25">
      <c r="A62" s="441">
        <v>50</v>
      </c>
      <c r="B62" s="438" t="s">
        <v>627</v>
      </c>
      <c r="C62" s="439" t="s">
        <v>585</v>
      </c>
      <c r="D62" s="438">
        <v>45</v>
      </c>
      <c r="E62" s="440">
        <v>0.21</v>
      </c>
      <c r="F62" s="442">
        <f t="shared" si="3"/>
        <v>54.449999999999996</v>
      </c>
    </row>
    <row r="63" spans="1:9" x14ac:dyDescent="0.25">
      <c r="A63" s="441">
        <v>51</v>
      </c>
      <c r="B63" s="438" t="s">
        <v>628</v>
      </c>
      <c r="C63" s="439" t="s">
        <v>585</v>
      </c>
      <c r="D63" s="438">
        <v>76</v>
      </c>
      <c r="E63" s="440">
        <v>0.21</v>
      </c>
      <c r="F63" s="442">
        <f t="shared" si="3"/>
        <v>91.96</v>
      </c>
    </row>
    <row r="64" spans="1:9" x14ac:dyDescent="0.25">
      <c r="A64" s="441">
        <v>52</v>
      </c>
      <c r="B64" s="438" t="s">
        <v>629</v>
      </c>
      <c r="C64" s="439" t="s">
        <v>585</v>
      </c>
      <c r="D64" s="438">
        <v>59</v>
      </c>
      <c r="E64" s="440">
        <v>0.21</v>
      </c>
      <c r="F64" s="442">
        <f t="shared" si="3"/>
        <v>71.39</v>
      </c>
    </row>
    <row r="65" spans="1:6" x14ac:dyDescent="0.25">
      <c r="A65" s="441">
        <v>53</v>
      </c>
      <c r="B65" s="438" t="s">
        <v>630</v>
      </c>
      <c r="C65" s="439" t="s">
        <v>585</v>
      </c>
      <c r="D65" s="438">
        <v>99</v>
      </c>
      <c r="E65" s="440">
        <v>0.21</v>
      </c>
      <c r="F65" s="442">
        <f t="shared" si="3"/>
        <v>119.78999999999999</v>
      </c>
    </row>
    <row r="66" spans="1:6" x14ac:dyDescent="0.25">
      <c r="A66" s="441">
        <v>54</v>
      </c>
      <c r="B66" s="438" t="s">
        <v>80</v>
      </c>
      <c r="C66" s="439" t="s">
        <v>585</v>
      </c>
      <c r="D66" s="438">
        <v>37</v>
      </c>
      <c r="E66" s="440">
        <v>0.21</v>
      </c>
      <c r="F66" s="442">
        <f t="shared" si="3"/>
        <v>44.769999999999996</v>
      </c>
    </row>
    <row r="67" spans="1:6" x14ac:dyDescent="0.25">
      <c r="A67" s="441">
        <v>55</v>
      </c>
      <c r="B67" s="438" t="s">
        <v>79</v>
      </c>
      <c r="C67" s="439" t="s">
        <v>585</v>
      </c>
      <c r="D67" s="438">
        <v>17.899999999999999</v>
      </c>
      <c r="E67" s="440">
        <v>0.21</v>
      </c>
      <c r="F67" s="442">
        <f t="shared" si="3"/>
        <v>21.658999999999999</v>
      </c>
    </row>
    <row r="68" spans="1:6" x14ac:dyDescent="0.25">
      <c r="A68" s="441">
        <v>56</v>
      </c>
      <c r="B68" s="438" t="s">
        <v>631</v>
      </c>
      <c r="C68" s="439" t="s">
        <v>585</v>
      </c>
      <c r="D68" s="438">
        <v>9.9</v>
      </c>
      <c r="E68" s="440">
        <v>0.21</v>
      </c>
      <c r="F68" s="442">
        <f t="shared" si="3"/>
        <v>11.978999999999999</v>
      </c>
    </row>
    <row r="69" spans="1:6" x14ac:dyDescent="0.25">
      <c r="A69" s="441">
        <v>57</v>
      </c>
      <c r="B69" s="438" t="s">
        <v>632</v>
      </c>
      <c r="C69" s="439" t="s">
        <v>585</v>
      </c>
      <c r="D69" s="438">
        <v>33</v>
      </c>
      <c r="E69" s="440">
        <v>0.21</v>
      </c>
      <c r="F69" s="442">
        <f t="shared" si="3"/>
        <v>39.93</v>
      </c>
    </row>
    <row r="70" spans="1:6" x14ac:dyDescent="0.25">
      <c r="A70" s="441">
        <v>58</v>
      </c>
      <c r="B70" s="438" t="s">
        <v>89</v>
      </c>
      <c r="C70" s="439" t="s">
        <v>585</v>
      </c>
      <c r="D70" s="438">
        <v>16.899999999999999</v>
      </c>
      <c r="E70" s="440">
        <v>0.21</v>
      </c>
      <c r="F70" s="442">
        <f t="shared" si="3"/>
        <v>20.448999999999998</v>
      </c>
    </row>
    <row r="71" spans="1:6" x14ac:dyDescent="0.25">
      <c r="A71" s="441">
        <v>59</v>
      </c>
      <c r="B71" s="438" t="s">
        <v>633</v>
      </c>
      <c r="C71" s="439" t="s">
        <v>585</v>
      </c>
      <c r="D71" s="438">
        <v>9.9</v>
      </c>
      <c r="E71" s="440">
        <v>0.21</v>
      </c>
      <c r="F71" s="442">
        <f t="shared" si="3"/>
        <v>11.978999999999999</v>
      </c>
    </row>
    <row r="72" spans="1:6" x14ac:dyDescent="0.25">
      <c r="A72" s="441">
        <v>60</v>
      </c>
      <c r="B72" s="438" t="s">
        <v>634</v>
      </c>
      <c r="C72" s="439" t="s">
        <v>585</v>
      </c>
      <c r="D72" s="438">
        <v>9.9</v>
      </c>
      <c r="E72" s="440">
        <v>0.21</v>
      </c>
      <c r="F72" s="442">
        <f t="shared" si="3"/>
        <v>11.978999999999999</v>
      </c>
    </row>
    <row r="73" spans="1:6" x14ac:dyDescent="0.25">
      <c r="A73" s="441">
        <v>61</v>
      </c>
      <c r="B73" s="438" t="s">
        <v>635</v>
      </c>
      <c r="C73" s="439" t="s">
        <v>585</v>
      </c>
      <c r="D73" s="438">
        <v>15</v>
      </c>
      <c r="E73" s="440">
        <v>0.21</v>
      </c>
      <c r="F73" s="442">
        <f t="shared" si="3"/>
        <v>18.149999999999999</v>
      </c>
    </row>
    <row r="74" spans="1:6" x14ac:dyDescent="0.25">
      <c r="A74" s="441">
        <v>62</v>
      </c>
      <c r="B74" s="438" t="s">
        <v>82</v>
      </c>
      <c r="C74" s="439" t="s">
        <v>585</v>
      </c>
      <c r="D74" s="438">
        <v>6.6</v>
      </c>
      <c r="E74" s="440">
        <v>0.21</v>
      </c>
      <c r="F74" s="442">
        <f t="shared" si="3"/>
        <v>7.9859999999999998</v>
      </c>
    </row>
    <row r="75" spans="1:6" x14ac:dyDescent="0.25">
      <c r="A75" s="441">
        <v>63</v>
      </c>
      <c r="B75" s="438" t="s">
        <v>636</v>
      </c>
      <c r="C75" s="439" t="s">
        <v>585</v>
      </c>
      <c r="D75" s="438">
        <v>19</v>
      </c>
      <c r="E75" s="440">
        <v>0.21</v>
      </c>
      <c r="F75" s="442">
        <f t="shared" si="3"/>
        <v>22.99</v>
      </c>
    </row>
    <row r="76" spans="1:6" x14ac:dyDescent="0.25">
      <c r="A76" s="441">
        <v>64</v>
      </c>
      <c r="B76" s="438" t="s">
        <v>637</v>
      </c>
      <c r="C76" s="439" t="s">
        <v>585</v>
      </c>
      <c r="D76" s="438">
        <v>11.2</v>
      </c>
      <c r="E76" s="440">
        <v>0.21</v>
      </c>
      <c r="F76" s="442">
        <f t="shared" si="3"/>
        <v>13.552</v>
      </c>
    </row>
    <row r="77" spans="1:6" x14ac:dyDescent="0.25">
      <c r="A77" s="441">
        <v>65</v>
      </c>
      <c r="B77" s="438" t="s">
        <v>638</v>
      </c>
      <c r="C77" s="439" t="s">
        <v>585</v>
      </c>
      <c r="D77" s="438">
        <v>31</v>
      </c>
      <c r="E77" s="440">
        <v>0.21</v>
      </c>
      <c r="F77" s="442">
        <f t="shared" si="3"/>
        <v>37.51</v>
      </c>
    </row>
    <row r="78" spans="1:6" x14ac:dyDescent="0.25">
      <c r="A78" s="441">
        <v>66</v>
      </c>
      <c r="B78" s="438" t="s">
        <v>639</v>
      </c>
      <c r="C78" s="439" t="s">
        <v>585</v>
      </c>
      <c r="D78" s="438">
        <v>12</v>
      </c>
      <c r="E78" s="440">
        <v>0.21</v>
      </c>
      <c r="F78" s="442">
        <f t="shared" si="3"/>
        <v>14.52</v>
      </c>
    </row>
    <row r="79" spans="1:6" x14ac:dyDescent="0.25">
      <c r="A79" s="441">
        <v>67</v>
      </c>
      <c r="B79" s="438" t="s">
        <v>640</v>
      </c>
      <c r="C79" s="439" t="s">
        <v>585</v>
      </c>
      <c r="D79" s="438">
        <v>80</v>
      </c>
      <c r="E79" s="440">
        <v>0.21</v>
      </c>
      <c r="F79" s="442">
        <f t="shared" si="3"/>
        <v>96.8</v>
      </c>
    </row>
    <row r="80" spans="1:6" x14ac:dyDescent="0.25">
      <c r="A80" s="441">
        <v>68</v>
      </c>
      <c r="B80" s="438" t="s">
        <v>641</v>
      </c>
      <c r="C80" s="439" t="s">
        <v>585</v>
      </c>
      <c r="D80" s="438">
        <v>7.9</v>
      </c>
      <c r="E80" s="440">
        <v>0.21</v>
      </c>
      <c r="F80" s="442">
        <f t="shared" si="3"/>
        <v>9.5589999999999993</v>
      </c>
    </row>
    <row r="81" spans="1:8" x14ac:dyDescent="0.25">
      <c r="A81" s="441">
        <v>69</v>
      </c>
      <c r="B81" s="438" t="s">
        <v>642</v>
      </c>
      <c r="C81" s="439" t="s">
        <v>585</v>
      </c>
      <c r="D81" s="438">
        <v>19.5</v>
      </c>
      <c r="E81" s="440">
        <v>0.21</v>
      </c>
      <c r="F81" s="442">
        <f t="shared" si="3"/>
        <v>23.594999999999999</v>
      </c>
    </row>
    <row r="82" spans="1:8" x14ac:dyDescent="0.25">
      <c r="A82" s="441">
        <v>70</v>
      </c>
      <c r="B82" s="438" t="s">
        <v>643</v>
      </c>
      <c r="C82" s="439" t="s">
        <v>585</v>
      </c>
      <c r="D82" s="438">
        <v>6.3</v>
      </c>
      <c r="E82" s="440">
        <v>0.21</v>
      </c>
      <c r="F82" s="442">
        <f t="shared" si="3"/>
        <v>7.6229999999999993</v>
      </c>
    </row>
    <row r="83" spans="1:8" x14ac:dyDescent="0.25">
      <c r="A83" s="441">
        <v>71</v>
      </c>
      <c r="B83" s="438" t="s">
        <v>84</v>
      </c>
      <c r="C83" s="439" t="s">
        <v>585</v>
      </c>
      <c r="D83" s="438">
        <v>9</v>
      </c>
      <c r="E83" s="440">
        <v>0.21</v>
      </c>
      <c r="F83" s="442">
        <f t="shared" si="3"/>
        <v>10.89</v>
      </c>
    </row>
    <row r="84" spans="1:8" x14ac:dyDescent="0.25">
      <c r="A84" s="441">
        <v>72</v>
      </c>
      <c r="B84" s="438" t="s">
        <v>677</v>
      </c>
      <c r="C84" s="439" t="s">
        <v>585</v>
      </c>
      <c r="D84" s="438">
        <v>10.199999999999999</v>
      </c>
      <c r="E84" s="440">
        <v>0.21</v>
      </c>
      <c r="F84" s="442">
        <f t="shared" si="3"/>
        <v>12.341999999999999</v>
      </c>
    </row>
    <row r="85" spans="1:8" x14ac:dyDescent="0.25">
      <c r="A85" s="441">
        <v>73</v>
      </c>
      <c r="B85" s="438" t="s">
        <v>85</v>
      </c>
      <c r="C85" s="439" t="s">
        <v>585</v>
      </c>
      <c r="D85" s="438">
        <v>8</v>
      </c>
      <c r="E85" s="440">
        <v>0.21</v>
      </c>
      <c r="F85" s="442">
        <f t="shared" si="3"/>
        <v>9.68</v>
      </c>
    </row>
    <row r="86" spans="1:8" x14ac:dyDescent="0.25">
      <c r="A86" s="441">
        <v>74</v>
      </c>
      <c r="B86" s="438" t="s">
        <v>296</v>
      </c>
      <c r="C86" s="439" t="s">
        <v>585</v>
      </c>
      <c r="D86" s="438">
        <v>29</v>
      </c>
      <c r="E86" s="440">
        <v>0.21</v>
      </c>
      <c r="F86" s="442">
        <f t="shared" si="3"/>
        <v>35.089999999999996</v>
      </c>
    </row>
    <row r="87" spans="1:8" x14ac:dyDescent="0.25">
      <c r="A87" s="441">
        <v>75</v>
      </c>
      <c r="B87" s="438" t="s">
        <v>294</v>
      </c>
      <c r="C87" s="439" t="s">
        <v>585</v>
      </c>
      <c r="D87" s="438">
        <v>92</v>
      </c>
      <c r="E87" s="440">
        <v>0.21</v>
      </c>
      <c r="F87" s="442">
        <f t="shared" si="3"/>
        <v>111.32</v>
      </c>
    </row>
    <row r="88" spans="1:8" x14ac:dyDescent="0.25">
      <c r="A88" s="441">
        <v>76</v>
      </c>
      <c r="B88" s="438" t="s">
        <v>87</v>
      </c>
      <c r="C88" s="439" t="s">
        <v>585</v>
      </c>
      <c r="D88" s="438">
        <v>15</v>
      </c>
      <c r="E88" s="440">
        <v>0.21</v>
      </c>
      <c r="F88" s="442">
        <f t="shared" si="3"/>
        <v>18.149999999999999</v>
      </c>
    </row>
    <row r="89" spans="1:8" x14ac:dyDescent="0.25">
      <c r="A89" s="441">
        <v>77</v>
      </c>
      <c r="B89" s="438" t="s">
        <v>88</v>
      </c>
      <c r="C89" s="439" t="s">
        <v>585</v>
      </c>
      <c r="D89" s="438">
        <v>15</v>
      </c>
      <c r="E89" s="440">
        <v>0.21</v>
      </c>
      <c r="F89" s="442">
        <f t="shared" si="3"/>
        <v>18.149999999999999</v>
      </c>
    </row>
    <row r="90" spans="1:8" x14ac:dyDescent="0.25">
      <c r="A90" s="441">
        <v>78</v>
      </c>
      <c r="B90" s="438" t="s">
        <v>435</v>
      </c>
      <c r="C90" s="439" t="s">
        <v>585</v>
      </c>
      <c r="D90" s="438">
        <v>15</v>
      </c>
      <c r="E90" s="440">
        <v>0.21</v>
      </c>
      <c r="F90" s="442">
        <f t="shared" si="3"/>
        <v>18.149999999999999</v>
      </c>
    </row>
    <row r="91" spans="1:8" x14ac:dyDescent="0.25">
      <c r="A91" s="441">
        <v>79</v>
      </c>
      <c r="B91" s="438" t="s">
        <v>644</v>
      </c>
      <c r="C91" s="439" t="s">
        <v>585</v>
      </c>
      <c r="D91" s="438">
        <v>13</v>
      </c>
      <c r="E91" s="440">
        <v>0.21</v>
      </c>
      <c r="F91" s="442">
        <f t="shared" si="3"/>
        <v>15.73</v>
      </c>
    </row>
    <row r="92" spans="1:8" ht="14.25" customHeight="1" thickBot="1" x14ac:dyDescent="0.3">
      <c r="A92" s="443">
        <v>80</v>
      </c>
      <c r="B92" s="444" t="s">
        <v>645</v>
      </c>
      <c r="C92" s="445" t="s">
        <v>585</v>
      </c>
      <c r="D92" s="444">
        <v>149</v>
      </c>
      <c r="E92" s="446">
        <v>0.21</v>
      </c>
      <c r="F92" s="447">
        <f t="shared" si="3"/>
        <v>180.29</v>
      </c>
      <c r="H92" s="417"/>
    </row>
    <row r="94" spans="1:8" s="469" customFormat="1" x14ac:dyDescent="0.25"/>
    <row r="95" spans="1:8" s="469" customFormat="1" x14ac:dyDescent="0.25"/>
    <row r="96" spans="1:8" s="469" customFormat="1" x14ac:dyDescent="0.25"/>
    <row r="97" spans="1:6" s="469" customFormat="1" x14ac:dyDescent="0.25"/>
    <row r="98" spans="1:6" x14ac:dyDescent="0.25">
      <c r="A98" s="789" t="s">
        <v>233</v>
      </c>
      <c r="B98" s="789"/>
      <c r="C98" s="789"/>
      <c r="D98" s="789"/>
      <c r="E98" s="789"/>
      <c r="F98" s="789"/>
    </row>
    <row r="99" spans="1:6" ht="18.75" x14ac:dyDescent="0.3">
      <c r="A99" s="589" t="s">
        <v>646</v>
      </c>
      <c r="B99" s="590"/>
      <c r="C99" s="590"/>
      <c r="D99" s="590"/>
      <c r="E99" s="590"/>
      <c r="F99" s="590"/>
    </row>
    <row r="100" spans="1:6" s="30" customFormat="1" ht="18.75" x14ac:dyDescent="0.3">
      <c r="A100" s="428"/>
      <c r="B100" s="428"/>
      <c r="C100" s="428"/>
      <c r="D100" s="428"/>
      <c r="E100" s="428"/>
      <c r="F100" s="428"/>
    </row>
    <row r="101" spans="1:6" s="30" customFormat="1" ht="15" customHeight="1" x14ac:dyDescent="0.25">
      <c r="A101" s="829" t="s">
        <v>659</v>
      </c>
      <c r="B101" s="829"/>
      <c r="C101" s="829"/>
      <c r="D101" s="829"/>
      <c r="E101" s="829"/>
      <c r="F101" s="829"/>
    </row>
    <row r="102" spans="1:6" ht="15.75" thickBot="1" x14ac:dyDescent="0.3">
      <c r="A102" s="426"/>
      <c r="B102" s="426"/>
      <c r="C102" s="416"/>
      <c r="D102" s="417"/>
      <c r="E102" s="416"/>
      <c r="F102" s="417"/>
    </row>
    <row r="103" spans="1:6" ht="15.75" thickBot="1" x14ac:dyDescent="0.3">
      <c r="A103" s="453" t="s">
        <v>581</v>
      </c>
      <c r="B103" s="454" t="s">
        <v>582</v>
      </c>
      <c r="C103" s="454" t="s">
        <v>583</v>
      </c>
      <c r="D103" s="454" t="s">
        <v>434</v>
      </c>
      <c r="E103" s="454" t="s">
        <v>5</v>
      </c>
      <c r="F103" s="455" t="s">
        <v>584</v>
      </c>
    </row>
    <row r="104" spans="1:6" x14ac:dyDescent="0.25">
      <c r="A104" s="198">
        <v>1</v>
      </c>
      <c r="B104" s="199" t="s">
        <v>648</v>
      </c>
      <c r="C104" s="199" t="s">
        <v>585</v>
      </c>
      <c r="D104" s="199">
        <v>45</v>
      </c>
      <c r="E104" s="199">
        <v>21</v>
      </c>
      <c r="F104" s="459">
        <f>D104*1.21</f>
        <v>54.449999999999996</v>
      </c>
    </row>
    <row r="105" spans="1:6" x14ac:dyDescent="0.25">
      <c r="A105" s="456">
        <v>2</v>
      </c>
      <c r="B105" s="192" t="s">
        <v>649</v>
      </c>
      <c r="C105" s="192" t="s">
        <v>585</v>
      </c>
      <c r="D105" s="192">
        <v>45</v>
      </c>
      <c r="E105" s="192">
        <v>21</v>
      </c>
      <c r="F105" s="460">
        <f>D105*1.21</f>
        <v>54.449999999999996</v>
      </c>
    </row>
    <row r="106" spans="1:6" x14ac:dyDescent="0.25">
      <c r="A106" s="456">
        <v>3</v>
      </c>
      <c r="B106" s="192" t="s">
        <v>650</v>
      </c>
      <c r="C106" s="192" t="s">
        <v>585</v>
      </c>
      <c r="D106" s="192">
        <v>58</v>
      </c>
      <c r="E106" s="192">
        <v>21</v>
      </c>
      <c r="F106" s="460">
        <f t="shared" ref="F106:F125" si="4">D106*1.21</f>
        <v>70.179999999999993</v>
      </c>
    </row>
    <row r="107" spans="1:6" x14ac:dyDescent="0.25">
      <c r="A107" s="457">
        <v>4</v>
      </c>
      <c r="B107" s="192" t="s">
        <v>81</v>
      </c>
      <c r="C107" s="192" t="s">
        <v>585</v>
      </c>
      <c r="D107" s="192">
        <v>38</v>
      </c>
      <c r="E107" s="192">
        <v>21</v>
      </c>
      <c r="F107" s="460">
        <f t="shared" si="4"/>
        <v>45.98</v>
      </c>
    </row>
    <row r="108" spans="1:6" x14ac:dyDescent="0.25">
      <c r="A108" s="457">
        <v>5</v>
      </c>
      <c r="B108" s="192" t="s">
        <v>651</v>
      </c>
      <c r="C108" s="192" t="s">
        <v>585</v>
      </c>
      <c r="D108" s="192">
        <v>53</v>
      </c>
      <c r="E108" s="192">
        <v>21</v>
      </c>
      <c r="F108" s="460">
        <f t="shared" si="4"/>
        <v>64.13</v>
      </c>
    </row>
    <row r="109" spans="1:6" x14ac:dyDescent="0.25">
      <c r="A109" s="457">
        <v>6</v>
      </c>
      <c r="B109" s="192" t="s">
        <v>652</v>
      </c>
      <c r="C109" s="192" t="s">
        <v>585</v>
      </c>
      <c r="D109" s="192">
        <v>81</v>
      </c>
      <c r="E109" s="192">
        <v>21</v>
      </c>
      <c r="F109" s="460">
        <f t="shared" si="4"/>
        <v>98.009999999999991</v>
      </c>
    </row>
    <row r="110" spans="1:6" x14ac:dyDescent="0.25">
      <c r="A110" s="457">
        <v>7</v>
      </c>
      <c r="B110" s="192" t="s">
        <v>84</v>
      </c>
      <c r="C110" s="192" t="s">
        <v>585</v>
      </c>
      <c r="D110" s="192">
        <v>13</v>
      </c>
      <c r="E110" s="192">
        <v>21</v>
      </c>
      <c r="F110" s="460">
        <f t="shared" si="4"/>
        <v>15.73</v>
      </c>
    </row>
    <row r="111" spans="1:6" x14ac:dyDescent="0.25">
      <c r="A111" s="457">
        <v>8</v>
      </c>
      <c r="B111" s="192" t="s">
        <v>653</v>
      </c>
      <c r="C111" s="192" t="s">
        <v>585</v>
      </c>
      <c r="D111" s="192">
        <v>13</v>
      </c>
      <c r="E111" s="192">
        <v>21</v>
      </c>
      <c r="F111" s="460">
        <f t="shared" si="4"/>
        <v>15.73</v>
      </c>
    </row>
    <row r="112" spans="1:6" x14ac:dyDescent="0.25">
      <c r="A112" s="457">
        <v>9</v>
      </c>
      <c r="B112" s="192" t="s">
        <v>643</v>
      </c>
      <c r="C112" s="192" t="s">
        <v>585</v>
      </c>
      <c r="D112" s="192">
        <v>17</v>
      </c>
      <c r="E112" s="192">
        <v>21</v>
      </c>
      <c r="F112" s="460">
        <f t="shared" si="4"/>
        <v>20.57</v>
      </c>
    </row>
    <row r="113" spans="1:6" x14ac:dyDescent="0.25">
      <c r="A113" s="457">
        <v>10</v>
      </c>
      <c r="B113" s="192" t="s">
        <v>654</v>
      </c>
      <c r="C113" s="192" t="s">
        <v>585</v>
      </c>
      <c r="D113" s="192">
        <v>7</v>
      </c>
      <c r="E113" s="192">
        <v>21</v>
      </c>
      <c r="F113" s="460">
        <f t="shared" si="4"/>
        <v>8.4699999999999989</v>
      </c>
    </row>
    <row r="114" spans="1:6" x14ac:dyDescent="0.25">
      <c r="A114" s="457">
        <v>11</v>
      </c>
      <c r="B114" s="192" t="s">
        <v>79</v>
      </c>
      <c r="C114" s="192" t="s">
        <v>585</v>
      </c>
      <c r="D114" s="192">
        <v>26</v>
      </c>
      <c r="E114" s="192">
        <v>21</v>
      </c>
      <c r="F114" s="460">
        <f t="shared" si="4"/>
        <v>31.46</v>
      </c>
    </row>
    <row r="115" spans="1:6" x14ac:dyDescent="0.25">
      <c r="A115" s="457">
        <v>12</v>
      </c>
      <c r="B115" s="192" t="s">
        <v>594</v>
      </c>
      <c r="C115" s="192" t="s">
        <v>585</v>
      </c>
      <c r="D115" s="192">
        <v>20</v>
      </c>
      <c r="E115" s="192">
        <v>21</v>
      </c>
      <c r="F115" s="460">
        <f t="shared" si="4"/>
        <v>24.2</v>
      </c>
    </row>
    <row r="116" spans="1:6" x14ac:dyDescent="0.25">
      <c r="A116" s="457">
        <v>13</v>
      </c>
      <c r="B116" s="192" t="s">
        <v>595</v>
      </c>
      <c r="C116" s="192" t="s">
        <v>585</v>
      </c>
      <c r="D116" s="192">
        <v>15</v>
      </c>
      <c r="E116" s="192">
        <v>21</v>
      </c>
      <c r="F116" s="460">
        <f t="shared" si="4"/>
        <v>18.149999999999999</v>
      </c>
    </row>
    <row r="117" spans="1:6" x14ac:dyDescent="0.25">
      <c r="A117" s="457">
        <v>14</v>
      </c>
      <c r="B117" s="192" t="s">
        <v>655</v>
      </c>
      <c r="C117" s="192" t="s">
        <v>585</v>
      </c>
      <c r="D117" s="192">
        <v>31</v>
      </c>
      <c r="E117" s="192">
        <v>21</v>
      </c>
      <c r="F117" s="460">
        <f t="shared" si="4"/>
        <v>37.51</v>
      </c>
    </row>
    <row r="118" spans="1:6" x14ac:dyDescent="0.25">
      <c r="A118" s="457">
        <v>15</v>
      </c>
      <c r="B118" s="192" t="s">
        <v>78</v>
      </c>
      <c r="C118" s="192" t="s">
        <v>585</v>
      </c>
      <c r="D118" s="192">
        <v>26</v>
      </c>
      <c r="E118" s="192">
        <v>21</v>
      </c>
      <c r="F118" s="460">
        <f t="shared" si="4"/>
        <v>31.46</v>
      </c>
    </row>
    <row r="119" spans="1:6" x14ac:dyDescent="0.25">
      <c r="A119" s="457">
        <v>16</v>
      </c>
      <c r="B119" s="192" t="s">
        <v>77</v>
      </c>
      <c r="C119" s="192" t="s">
        <v>585</v>
      </c>
      <c r="D119" s="192">
        <v>40</v>
      </c>
      <c r="E119" s="192">
        <v>21</v>
      </c>
      <c r="F119" s="460">
        <f t="shared" si="4"/>
        <v>48.4</v>
      </c>
    </row>
    <row r="120" spans="1:6" x14ac:dyDescent="0.25">
      <c r="A120" s="457">
        <v>17</v>
      </c>
      <c r="B120" s="192" t="s">
        <v>656</v>
      </c>
      <c r="C120" s="192" t="s">
        <v>585</v>
      </c>
      <c r="D120" s="192">
        <v>15</v>
      </c>
      <c r="E120" s="192">
        <v>21</v>
      </c>
      <c r="F120" s="460">
        <f t="shared" si="4"/>
        <v>18.149999999999999</v>
      </c>
    </row>
    <row r="121" spans="1:6" x14ac:dyDescent="0.25">
      <c r="A121" s="457">
        <v>18</v>
      </c>
      <c r="B121" s="192" t="s">
        <v>657</v>
      </c>
      <c r="C121" s="192" t="s">
        <v>585</v>
      </c>
      <c r="D121" s="192">
        <v>64</v>
      </c>
      <c r="E121" s="192">
        <v>21</v>
      </c>
      <c r="F121" s="460">
        <f t="shared" si="4"/>
        <v>77.44</v>
      </c>
    </row>
    <row r="122" spans="1:6" x14ac:dyDescent="0.25">
      <c r="A122" s="457">
        <v>19</v>
      </c>
      <c r="B122" s="192" t="s">
        <v>82</v>
      </c>
      <c r="C122" s="192" t="s">
        <v>585</v>
      </c>
      <c r="D122" s="192">
        <v>10</v>
      </c>
      <c r="E122" s="192">
        <v>21</v>
      </c>
      <c r="F122" s="460">
        <f t="shared" si="4"/>
        <v>12.1</v>
      </c>
    </row>
    <row r="123" spans="1:6" x14ac:dyDescent="0.25">
      <c r="A123" s="457">
        <v>20</v>
      </c>
      <c r="B123" s="192" t="s">
        <v>593</v>
      </c>
      <c r="C123" s="192" t="s">
        <v>585</v>
      </c>
      <c r="D123" s="192">
        <v>12.5</v>
      </c>
      <c r="E123" s="192">
        <v>21</v>
      </c>
      <c r="F123" s="460">
        <f t="shared" si="4"/>
        <v>15.125</v>
      </c>
    </row>
    <row r="124" spans="1:6" x14ac:dyDescent="0.25">
      <c r="A124" s="457">
        <v>21</v>
      </c>
      <c r="B124" s="192" t="s">
        <v>597</v>
      </c>
      <c r="C124" s="192" t="s">
        <v>585</v>
      </c>
      <c r="D124" s="192">
        <v>29</v>
      </c>
      <c r="E124" s="192">
        <v>21</v>
      </c>
      <c r="F124" s="460">
        <f t="shared" si="4"/>
        <v>35.089999999999996</v>
      </c>
    </row>
    <row r="125" spans="1:6" x14ac:dyDescent="0.25">
      <c r="A125" s="457">
        <v>22</v>
      </c>
      <c r="B125" s="192" t="s">
        <v>658</v>
      </c>
      <c r="C125" s="192" t="s">
        <v>585</v>
      </c>
      <c r="D125" s="192">
        <v>20</v>
      </c>
      <c r="E125" s="192">
        <v>21</v>
      </c>
      <c r="F125" s="460">
        <f t="shared" si="4"/>
        <v>24.2</v>
      </c>
    </row>
    <row r="126" spans="1:6" ht="15.75" thickBot="1" x14ac:dyDescent="0.3">
      <c r="A126" s="458">
        <v>23</v>
      </c>
      <c r="B126" s="194" t="s">
        <v>645</v>
      </c>
      <c r="C126" s="194" t="s">
        <v>585</v>
      </c>
      <c r="D126" s="194">
        <v>149</v>
      </c>
      <c r="E126" s="194">
        <v>21</v>
      </c>
      <c r="F126" s="461">
        <f>D126*1.21</f>
        <v>180.29</v>
      </c>
    </row>
    <row r="147" spans="1:6" x14ac:dyDescent="0.25">
      <c r="A147" s="789" t="s">
        <v>510</v>
      </c>
      <c r="B147" s="789"/>
      <c r="C147" s="789"/>
      <c r="D147" s="789"/>
      <c r="E147" s="789"/>
      <c r="F147" s="789"/>
    </row>
  </sheetData>
  <mergeCells count="9">
    <mergeCell ref="A99:F99"/>
    <mergeCell ref="A147:F147"/>
    <mergeCell ref="A101:F101"/>
    <mergeCell ref="A52:F52"/>
    <mergeCell ref="A1:F1"/>
    <mergeCell ref="A3:F3"/>
    <mergeCell ref="A50:F50"/>
    <mergeCell ref="A49:F49"/>
    <mergeCell ref="A98:F98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2"/>
  <sheetViews>
    <sheetView workbookViewId="0">
      <selection activeCell="D12" sqref="D12"/>
    </sheetView>
  </sheetViews>
  <sheetFormatPr defaultColWidth="9.140625" defaultRowHeight="15" x14ac:dyDescent="0.25"/>
  <cols>
    <col min="1" max="16384" width="9.140625" style="118"/>
  </cols>
  <sheetData>
    <row r="6" spans="1:9" x14ac:dyDescent="0.25">
      <c r="A6" s="209"/>
      <c r="B6" s="209"/>
      <c r="C6" s="209"/>
      <c r="D6" s="209"/>
      <c r="E6" s="209"/>
      <c r="F6" s="209"/>
      <c r="G6" s="209"/>
      <c r="H6" s="209"/>
      <c r="I6" s="209"/>
    </row>
    <row r="7" spans="1:9" ht="60.75" customHeight="1" x14ac:dyDescent="0.25">
      <c r="A7" s="752" t="s">
        <v>416</v>
      </c>
      <c r="B7" s="753"/>
      <c r="C7" s="753"/>
      <c r="D7" s="753"/>
      <c r="E7" s="753"/>
      <c r="F7" s="753"/>
      <c r="G7" s="753"/>
      <c r="H7" s="753"/>
      <c r="I7" s="753"/>
    </row>
    <row r="8" spans="1:9" x14ac:dyDescent="0.25">
      <c r="A8" s="209"/>
      <c r="B8" s="209"/>
      <c r="C8" s="209"/>
      <c r="D8" s="209"/>
      <c r="E8" s="209"/>
      <c r="F8" s="209"/>
      <c r="G8" s="209"/>
      <c r="H8" s="209"/>
      <c r="I8" s="209"/>
    </row>
    <row r="9" spans="1:9" x14ac:dyDescent="0.25">
      <c r="A9" s="30"/>
      <c r="B9" s="30"/>
      <c r="C9" s="30"/>
      <c r="D9" s="30"/>
      <c r="E9" s="30"/>
      <c r="F9" s="30"/>
      <c r="G9" s="30"/>
      <c r="H9" s="30"/>
      <c r="I9" s="30"/>
    </row>
    <row r="10" spans="1:9" x14ac:dyDescent="0.25">
      <c r="A10" s="30"/>
      <c r="B10" s="30"/>
      <c r="C10" s="30"/>
      <c r="D10" s="30"/>
      <c r="E10" s="30"/>
      <c r="F10" s="30"/>
      <c r="G10" s="30"/>
      <c r="H10" s="30"/>
      <c r="I10" s="30"/>
    </row>
    <row r="11" spans="1:9" x14ac:dyDescent="0.25">
      <c r="A11" s="30"/>
      <c r="B11" s="30"/>
      <c r="C11" s="30"/>
      <c r="D11" s="30"/>
      <c r="E11" s="30"/>
      <c r="F11" s="30"/>
      <c r="G11" s="30"/>
      <c r="H11" s="30"/>
      <c r="I11" s="30"/>
    </row>
    <row r="12" spans="1:9" x14ac:dyDescent="0.25">
      <c r="A12" s="30"/>
      <c r="B12" s="30"/>
      <c r="C12" s="30"/>
      <c r="D12" s="30"/>
      <c r="E12" s="30"/>
      <c r="F12" s="30"/>
      <c r="G12" s="30"/>
      <c r="H12" s="30"/>
      <c r="I12" s="30"/>
    </row>
  </sheetData>
  <mergeCells count="1">
    <mergeCell ref="A7:I7"/>
  </mergeCells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opLeftCell="A19" workbookViewId="0">
      <selection activeCell="A101" sqref="A101"/>
    </sheetView>
  </sheetViews>
  <sheetFormatPr defaultColWidth="9.140625" defaultRowHeight="15" x14ac:dyDescent="0.25"/>
  <cols>
    <col min="1" max="1" width="34.42578125" style="118" customWidth="1"/>
    <col min="2" max="2" width="11.85546875" style="118" customWidth="1"/>
    <col min="3" max="3" width="12.5703125" style="118" customWidth="1"/>
    <col min="4" max="4" width="11.7109375" style="118" customWidth="1"/>
    <col min="5" max="5" width="9.140625" style="118"/>
    <col min="6" max="6" width="10.28515625" style="118" customWidth="1"/>
    <col min="7" max="7" width="16.28515625" style="118" customWidth="1"/>
    <col min="8" max="9" width="9.140625" style="118" customWidth="1"/>
    <col min="10" max="16384" width="9.140625" style="118"/>
  </cols>
  <sheetData>
    <row r="1" spans="1:12" ht="18.75" x14ac:dyDescent="0.3">
      <c r="A1" s="590" t="s">
        <v>491</v>
      </c>
      <c r="B1" s="590"/>
      <c r="C1" s="590"/>
      <c r="D1" s="590"/>
    </row>
    <row r="2" spans="1:12" ht="15.75" thickBot="1" x14ac:dyDescent="0.3"/>
    <row r="3" spans="1:12" x14ac:dyDescent="0.25">
      <c r="A3" s="830" t="s">
        <v>26</v>
      </c>
      <c r="B3" s="832" t="s">
        <v>241</v>
      </c>
      <c r="C3" s="833"/>
      <c r="D3" s="834"/>
      <c r="F3" s="201"/>
      <c r="G3" s="201"/>
      <c r="H3" s="202"/>
    </row>
    <row r="4" spans="1:12" ht="15.75" thickBot="1" x14ac:dyDescent="0.3">
      <c r="A4" s="831"/>
      <c r="B4" s="503" t="s">
        <v>488</v>
      </c>
      <c r="C4" s="503" t="s">
        <v>492</v>
      </c>
      <c r="D4" s="504" t="s">
        <v>226</v>
      </c>
      <c r="F4" s="201"/>
      <c r="G4" s="201"/>
    </row>
    <row r="5" spans="1:12" x14ac:dyDescent="0.25">
      <c r="A5" s="505" t="s">
        <v>146</v>
      </c>
      <c r="B5" s="506">
        <v>75</v>
      </c>
      <c r="C5" s="507">
        <v>21</v>
      </c>
      <c r="D5" s="508">
        <v>120</v>
      </c>
      <c r="F5" s="201"/>
      <c r="G5" s="203"/>
      <c r="H5" s="204"/>
      <c r="I5" s="203"/>
      <c r="J5" s="30"/>
      <c r="K5" s="30"/>
      <c r="L5" s="30"/>
    </row>
    <row r="6" spans="1:12" x14ac:dyDescent="0.25">
      <c r="A6" s="509" t="s">
        <v>147</v>
      </c>
      <c r="B6" s="487">
        <v>16</v>
      </c>
      <c r="C6" s="480">
        <v>21</v>
      </c>
      <c r="D6" s="481">
        <v>25.6</v>
      </c>
      <c r="F6" s="201"/>
      <c r="G6" s="203"/>
      <c r="H6" s="204"/>
      <c r="I6" s="203"/>
      <c r="J6" s="30"/>
      <c r="K6" s="30"/>
      <c r="L6" s="30"/>
    </row>
    <row r="7" spans="1:12" x14ac:dyDescent="0.25">
      <c r="A7" s="509" t="s">
        <v>148</v>
      </c>
      <c r="B7" s="487">
        <v>24</v>
      </c>
      <c r="C7" s="480">
        <v>21</v>
      </c>
      <c r="D7" s="481">
        <v>38.400000000000006</v>
      </c>
      <c r="F7" s="201"/>
      <c r="G7" s="203"/>
      <c r="H7" s="204"/>
      <c r="I7" s="203"/>
      <c r="J7" s="30"/>
      <c r="K7" s="30"/>
      <c r="L7" s="30"/>
    </row>
    <row r="8" spans="1:12" x14ac:dyDescent="0.25">
      <c r="A8" s="509" t="s">
        <v>149</v>
      </c>
      <c r="B8" s="487">
        <v>18</v>
      </c>
      <c r="C8" s="480">
        <v>21</v>
      </c>
      <c r="D8" s="481">
        <v>28.8</v>
      </c>
      <c r="F8" s="201"/>
      <c r="G8" s="203"/>
      <c r="H8" s="204"/>
      <c r="I8" s="203"/>
      <c r="J8" s="30"/>
      <c r="K8" s="30"/>
      <c r="L8" s="30"/>
    </row>
    <row r="9" spans="1:12" x14ac:dyDescent="0.25">
      <c r="A9" s="509" t="s">
        <v>150</v>
      </c>
      <c r="B9" s="487">
        <v>28</v>
      </c>
      <c r="C9" s="480">
        <v>21</v>
      </c>
      <c r="D9" s="481">
        <v>44.800000000000004</v>
      </c>
      <c r="F9" s="201"/>
      <c r="G9" s="203"/>
      <c r="H9" s="204"/>
      <c r="I9" s="203"/>
      <c r="J9" s="30"/>
      <c r="K9" s="30"/>
      <c r="L9" s="30"/>
    </row>
    <row r="10" spans="1:12" x14ac:dyDescent="0.25">
      <c r="A10" s="509" t="s">
        <v>151</v>
      </c>
      <c r="B10" s="487">
        <v>19</v>
      </c>
      <c r="C10" s="480">
        <v>21</v>
      </c>
      <c r="D10" s="481">
        <v>30.400000000000002</v>
      </c>
      <c r="F10" s="201"/>
      <c r="G10" s="203"/>
      <c r="H10" s="204"/>
      <c r="I10" s="203"/>
      <c r="J10" s="30"/>
      <c r="K10" s="30"/>
      <c r="L10" s="30"/>
    </row>
    <row r="11" spans="1:12" x14ac:dyDescent="0.25">
      <c r="A11" s="509" t="s">
        <v>152</v>
      </c>
      <c r="B11" s="487">
        <v>29</v>
      </c>
      <c r="C11" s="480">
        <v>21</v>
      </c>
      <c r="D11" s="481">
        <v>46.400000000000006</v>
      </c>
      <c r="F11" s="201"/>
      <c r="G11" s="203"/>
      <c r="H11" s="204"/>
      <c r="I11" s="203"/>
      <c r="J11" s="30"/>
      <c r="K11" s="30"/>
      <c r="L11" s="30"/>
    </row>
    <row r="12" spans="1:12" x14ac:dyDescent="0.25">
      <c r="A12" s="509" t="s">
        <v>153</v>
      </c>
      <c r="B12" s="487">
        <v>37</v>
      </c>
      <c r="C12" s="480">
        <v>21</v>
      </c>
      <c r="D12" s="481">
        <v>59.2</v>
      </c>
      <c r="F12" s="201"/>
      <c r="G12" s="203"/>
      <c r="H12" s="204"/>
      <c r="I12" s="203"/>
      <c r="J12" s="30"/>
      <c r="K12" s="30"/>
      <c r="L12" s="30"/>
    </row>
    <row r="13" spans="1:12" x14ac:dyDescent="0.25">
      <c r="A13" s="509" t="s">
        <v>154</v>
      </c>
      <c r="B13" s="487">
        <v>47</v>
      </c>
      <c r="C13" s="480">
        <v>21</v>
      </c>
      <c r="D13" s="481">
        <v>75.2</v>
      </c>
      <c r="F13" s="201"/>
      <c r="G13" s="203"/>
      <c r="H13" s="204"/>
      <c r="I13" s="203"/>
      <c r="J13" s="30"/>
      <c r="K13" s="30"/>
      <c r="L13" s="30"/>
    </row>
    <row r="14" spans="1:12" x14ac:dyDescent="0.25">
      <c r="A14" s="509" t="s">
        <v>155</v>
      </c>
      <c r="B14" s="487">
        <v>70</v>
      </c>
      <c r="C14" s="480">
        <v>21</v>
      </c>
      <c r="D14" s="481">
        <v>112</v>
      </c>
      <c r="F14" s="201"/>
      <c r="G14" s="203"/>
      <c r="H14" s="204"/>
      <c r="I14" s="203"/>
      <c r="J14" s="30"/>
      <c r="K14" s="30"/>
      <c r="L14" s="30"/>
    </row>
    <row r="15" spans="1:12" x14ac:dyDescent="0.25">
      <c r="A15" s="509" t="s">
        <v>156</v>
      </c>
      <c r="B15" s="487">
        <v>55</v>
      </c>
      <c r="C15" s="480">
        <v>21</v>
      </c>
      <c r="D15" s="481">
        <v>88</v>
      </c>
      <c r="F15" s="201"/>
      <c r="G15" s="203"/>
      <c r="H15" s="204"/>
      <c r="I15" s="203"/>
      <c r="J15" s="30"/>
      <c r="K15" s="30"/>
      <c r="L15" s="30"/>
    </row>
    <row r="16" spans="1:12" x14ac:dyDescent="0.25">
      <c r="A16" s="509" t="s">
        <v>335</v>
      </c>
      <c r="B16" s="487">
        <v>33</v>
      </c>
      <c r="C16" s="480">
        <v>21</v>
      </c>
      <c r="D16" s="481">
        <v>52.800000000000004</v>
      </c>
      <c r="F16" s="201"/>
      <c r="G16" s="203"/>
      <c r="H16" s="204"/>
      <c r="I16" s="203"/>
      <c r="J16" s="30"/>
      <c r="K16" s="30"/>
      <c r="L16" s="30"/>
    </row>
    <row r="17" spans="1:12" x14ac:dyDescent="0.25">
      <c r="A17" s="509" t="s">
        <v>157</v>
      </c>
      <c r="B17" s="487">
        <v>19</v>
      </c>
      <c r="C17" s="480">
        <v>21</v>
      </c>
      <c r="D17" s="481">
        <v>30.400000000000002</v>
      </c>
      <c r="F17" s="201"/>
      <c r="G17" s="203"/>
      <c r="H17" s="204"/>
      <c r="I17" s="203"/>
      <c r="J17" s="30"/>
      <c r="K17" s="30"/>
      <c r="L17" s="30"/>
    </row>
    <row r="18" spans="1:12" x14ac:dyDescent="0.25">
      <c r="A18" s="509" t="s">
        <v>158</v>
      </c>
      <c r="B18" s="487">
        <v>29</v>
      </c>
      <c r="C18" s="480">
        <v>21</v>
      </c>
      <c r="D18" s="481">
        <v>46.400000000000006</v>
      </c>
      <c r="F18" s="201"/>
      <c r="G18" s="203"/>
      <c r="H18" s="204"/>
      <c r="I18" s="203"/>
      <c r="J18" s="30"/>
      <c r="K18" s="30"/>
      <c r="L18" s="30"/>
    </row>
    <row r="19" spans="1:12" x14ac:dyDescent="0.25">
      <c r="A19" s="509" t="s">
        <v>159</v>
      </c>
      <c r="B19" s="487">
        <v>16</v>
      </c>
      <c r="C19" s="480">
        <v>21</v>
      </c>
      <c r="D19" s="481">
        <v>25.6</v>
      </c>
      <c r="F19" s="201"/>
      <c r="G19" s="203"/>
      <c r="H19" s="204"/>
      <c r="I19" s="203"/>
      <c r="J19" s="30"/>
      <c r="K19" s="30"/>
      <c r="L19" s="30"/>
    </row>
    <row r="20" spans="1:12" x14ac:dyDescent="0.25">
      <c r="A20" s="509" t="s">
        <v>160</v>
      </c>
      <c r="B20" s="487">
        <v>25</v>
      </c>
      <c r="C20" s="480">
        <v>21</v>
      </c>
      <c r="D20" s="481">
        <v>40</v>
      </c>
      <c r="F20" s="201"/>
      <c r="G20" s="203"/>
      <c r="H20" s="204"/>
      <c r="I20" s="203"/>
      <c r="J20" s="30"/>
      <c r="K20" s="30"/>
      <c r="L20" s="30"/>
    </row>
    <row r="21" spans="1:12" x14ac:dyDescent="0.25">
      <c r="A21" s="509" t="s">
        <v>161</v>
      </c>
      <c r="B21" s="487">
        <v>15</v>
      </c>
      <c r="C21" s="480">
        <v>21</v>
      </c>
      <c r="D21" s="481">
        <v>24</v>
      </c>
      <c r="F21" s="201"/>
      <c r="G21" s="203"/>
      <c r="H21" s="204"/>
      <c r="I21" s="203"/>
      <c r="J21" s="30"/>
      <c r="K21" s="30"/>
      <c r="L21" s="30"/>
    </row>
    <row r="22" spans="1:12" x14ac:dyDescent="0.25">
      <c r="A22" s="509" t="s">
        <v>162</v>
      </c>
      <c r="B22" s="487">
        <v>23</v>
      </c>
      <c r="C22" s="480">
        <v>21</v>
      </c>
      <c r="D22" s="481">
        <v>36.800000000000004</v>
      </c>
      <c r="F22" s="201"/>
      <c r="G22" s="203"/>
      <c r="H22" s="204"/>
      <c r="I22" s="203"/>
      <c r="J22" s="30"/>
      <c r="K22" s="30"/>
      <c r="L22" s="30"/>
    </row>
    <row r="23" spans="1:12" x14ac:dyDescent="0.25">
      <c r="A23" s="509" t="s">
        <v>163</v>
      </c>
      <c r="B23" s="487">
        <v>151</v>
      </c>
      <c r="C23" s="480">
        <v>21</v>
      </c>
      <c r="D23" s="481">
        <v>241.60000000000002</v>
      </c>
      <c r="F23" s="201"/>
      <c r="G23" s="203"/>
      <c r="H23" s="204"/>
      <c r="I23" s="203"/>
      <c r="J23" s="30"/>
      <c r="K23" s="30"/>
      <c r="L23" s="30"/>
    </row>
    <row r="24" spans="1:12" x14ac:dyDescent="0.25">
      <c r="A24" s="509" t="s">
        <v>336</v>
      </c>
      <c r="B24" s="487">
        <v>232</v>
      </c>
      <c r="C24" s="480">
        <v>21</v>
      </c>
      <c r="D24" s="481">
        <v>371.20000000000005</v>
      </c>
      <c r="E24" s="82"/>
      <c r="F24" s="201"/>
      <c r="G24" s="203"/>
      <c r="H24" s="204"/>
      <c r="I24" s="203"/>
      <c r="J24" s="30"/>
      <c r="K24" s="30"/>
      <c r="L24" s="30"/>
    </row>
    <row r="25" spans="1:12" x14ac:dyDescent="0.25">
      <c r="A25" s="509" t="s">
        <v>164</v>
      </c>
      <c r="B25" s="487">
        <v>256</v>
      </c>
      <c r="C25" s="480">
        <v>21</v>
      </c>
      <c r="D25" s="481">
        <v>409.6</v>
      </c>
      <c r="F25" s="201"/>
      <c r="G25" s="203"/>
      <c r="H25" s="204"/>
      <c r="I25" s="203"/>
      <c r="J25" s="30"/>
      <c r="K25" s="30"/>
      <c r="L25" s="30"/>
    </row>
    <row r="26" spans="1:12" x14ac:dyDescent="0.25">
      <c r="A26" s="509" t="s">
        <v>165</v>
      </c>
      <c r="B26" s="487">
        <v>17</v>
      </c>
      <c r="C26" s="480">
        <v>21</v>
      </c>
      <c r="D26" s="481">
        <v>27.200000000000003</v>
      </c>
      <c r="F26" s="201"/>
      <c r="G26" s="203"/>
      <c r="H26" s="204"/>
      <c r="I26" s="203"/>
      <c r="J26" s="30"/>
      <c r="K26" s="30"/>
      <c r="L26" s="30"/>
    </row>
    <row r="27" spans="1:12" x14ac:dyDescent="0.25">
      <c r="A27" s="509" t="s">
        <v>166</v>
      </c>
      <c r="B27" s="487">
        <v>27</v>
      </c>
      <c r="C27" s="480">
        <v>21</v>
      </c>
      <c r="D27" s="481">
        <v>43.2</v>
      </c>
      <c r="F27" s="201"/>
      <c r="G27" s="203"/>
      <c r="H27" s="204"/>
      <c r="I27" s="203"/>
      <c r="J27" s="30"/>
      <c r="K27" s="30"/>
      <c r="L27" s="30"/>
    </row>
    <row r="28" spans="1:12" x14ac:dyDescent="0.25">
      <c r="A28" s="509" t="s">
        <v>167</v>
      </c>
      <c r="B28" s="487">
        <v>15</v>
      </c>
      <c r="C28" s="480">
        <v>21</v>
      </c>
      <c r="D28" s="481">
        <v>24</v>
      </c>
      <c r="F28" s="201"/>
      <c r="G28" s="203"/>
      <c r="H28" s="204"/>
      <c r="I28" s="203"/>
      <c r="J28" s="30"/>
      <c r="K28" s="30"/>
      <c r="L28" s="30"/>
    </row>
    <row r="29" spans="1:12" x14ac:dyDescent="0.25">
      <c r="A29" s="509" t="s">
        <v>168</v>
      </c>
      <c r="B29" s="487">
        <v>24</v>
      </c>
      <c r="C29" s="480">
        <v>21</v>
      </c>
      <c r="D29" s="481">
        <v>38.400000000000006</v>
      </c>
      <c r="F29" s="201"/>
      <c r="G29" s="203"/>
      <c r="H29" s="204"/>
      <c r="I29" s="203"/>
      <c r="J29" s="30"/>
      <c r="K29" s="30"/>
      <c r="L29" s="30"/>
    </row>
    <row r="30" spans="1:12" x14ac:dyDescent="0.25">
      <c r="A30" s="509" t="s">
        <v>169</v>
      </c>
      <c r="B30" s="487">
        <v>21</v>
      </c>
      <c r="C30" s="480">
        <v>21</v>
      </c>
      <c r="D30" s="481">
        <v>33.6</v>
      </c>
      <c r="F30" s="201"/>
      <c r="G30" s="203"/>
      <c r="H30" s="204"/>
      <c r="I30" s="203"/>
      <c r="J30" s="30"/>
      <c r="K30" s="30"/>
      <c r="L30" s="30"/>
    </row>
    <row r="31" spans="1:12" x14ac:dyDescent="0.25">
      <c r="A31" s="509" t="s">
        <v>170</v>
      </c>
      <c r="B31" s="487">
        <v>32</v>
      </c>
      <c r="C31" s="480">
        <v>21</v>
      </c>
      <c r="D31" s="481">
        <v>51.2</v>
      </c>
      <c r="F31" s="201"/>
      <c r="G31" s="203"/>
      <c r="H31" s="204"/>
      <c r="I31" s="203"/>
      <c r="J31" s="30"/>
      <c r="K31" s="30"/>
      <c r="L31" s="30"/>
    </row>
    <row r="32" spans="1:12" x14ac:dyDescent="0.25">
      <c r="A32" s="509" t="s">
        <v>171</v>
      </c>
      <c r="B32" s="487">
        <v>20</v>
      </c>
      <c r="C32" s="480">
        <v>21</v>
      </c>
      <c r="D32" s="481">
        <v>32</v>
      </c>
      <c r="F32" s="201"/>
      <c r="G32" s="203"/>
      <c r="H32" s="204"/>
      <c r="I32" s="203"/>
      <c r="J32" s="30"/>
      <c r="K32" s="30"/>
      <c r="L32" s="30"/>
    </row>
    <row r="33" spans="1:12" x14ac:dyDescent="0.25">
      <c r="A33" s="509" t="s">
        <v>172</v>
      </c>
      <c r="B33" s="487">
        <v>15</v>
      </c>
      <c r="C33" s="480">
        <v>21</v>
      </c>
      <c r="D33" s="481">
        <v>24</v>
      </c>
      <c r="F33" s="201"/>
      <c r="G33" s="203"/>
      <c r="H33" s="204"/>
      <c r="I33" s="203"/>
      <c r="J33" s="30"/>
      <c r="K33" s="30"/>
      <c r="L33" s="30"/>
    </row>
    <row r="34" spans="1:12" x14ac:dyDescent="0.25">
      <c r="A34" s="509" t="s">
        <v>173</v>
      </c>
      <c r="B34" s="487">
        <v>24</v>
      </c>
      <c r="C34" s="480">
        <v>21</v>
      </c>
      <c r="D34" s="481">
        <v>38.400000000000006</v>
      </c>
      <c r="F34" s="201"/>
      <c r="G34" s="203"/>
      <c r="H34" s="204"/>
      <c r="I34" s="203"/>
      <c r="J34" s="30"/>
      <c r="K34" s="30"/>
      <c r="L34" s="30"/>
    </row>
    <row r="35" spans="1:12" x14ac:dyDescent="0.25">
      <c r="A35" s="509" t="s">
        <v>174</v>
      </c>
      <c r="B35" s="487">
        <v>23</v>
      </c>
      <c r="C35" s="480">
        <v>21</v>
      </c>
      <c r="D35" s="481">
        <v>36.800000000000004</v>
      </c>
      <c r="F35" s="201"/>
      <c r="G35" s="203"/>
      <c r="H35" s="204"/>
      <c r="I35" s="203"/>
      <c r="J35" s="30"/>
      <c r="K35" s="30"/>
      <c r="L35" s="30"/>
    </row>
    <row r="36" spans="1:12" x14ac:dyDescent="0.25">
      <c r="A36" s="509" t="s">
        <v>175</v>
      </c>
      <c r="B36" s="487">
        <v>51</v>
      </c>
      <c r="C36" s="480">
        <v>21</v>
      </c>
      <c r="D36" s="481">
        <v>81.600000000000009</v>
      </c>
      <c r="F36" s="201"/>
      <c r="G36" s="203"/>
      <c r="H36" s="204"/>
      <c r="I36" s="203"/>
      <c r="J36" s="30"/>
      <c r="K36" s="30"/>
      <c r="L36" s="30"/>
    </row>
    <row r="37" spans="1:12" x14ac:dyDescent="0.25">
      <c r="A37" s="509" t="s">
        <v>176</v>
      </c>
      <c r="B37" s="487">
        <v>62</v>
      </c>
      <c r="C37" s="480">
        <v>21</v>
      </c>
      <c r="D37" s="481">
        <v>99.2</v>
      </c>
      <c r="F37" s="201"/>
      <c r="G37" s="203"/>
      <c r="H37" s="204"/>
      <c r="I37" s="203"/>
      <c r="J37" s="30"/>
      <c r="K37" s="30"/>
      <c r="L37" s="30"/>
    </row>
    <row r="38" spans="1:12" x14ac:dyDescent="0.25">
      <c r="A38" s="509" t="s">
        <v>337</v>
      </c>
      <c r="B38" s="487">
        <v>164</v>
      </c>
      <c r="C38" s="480">
        <v>21</v>
      </c>
      <c r="D38" s="481">
        <v>262.40000000000003</v>
      </c>
      <c r="F38" s="201"/>
      <c r="G38" s="203"/>
      <c r="H38" s="204"/>
      <c r="I38" s="203"/>
      <c r="J38" s="30"/>
      <c r="K38" s="30"/>
      <c r="L38" s="30"/>
    </row>
    <row r="39" spans="1:12" x14ac:dyDescent="0.25">
      <c r="A39" s="509" t="s">
        <v>177</v>
      </c>
      <c r="B39" s="487">
        <v>172</v>
      </c>
      <c r="C39" s="480">
        <v>21</v>
      </c>
      <c r="D39" s="481">
        <v>275.2</v>
      </c>
      <c r="F39" s="201"/>
      <c r="G39" s="203"/>
      <c r="H39" s="204"/>
      <c r="I39" s="203"/>
      <c r="J39" s="30"/>
      <c r="K39" s="30"/>
      <c r="L39" s="30"/>
    </row>
    <row r="40" spans="1:12" x14ac:dyDescent="0.25">
      <c r="A40" s="509" t="s">
        <v>178</v>
      </c>
      <c r="B40" s="487">
        <v>175</v>
      </c>
      <c r="C40" s="480">
        <v>21</v>
      </c>
      <c r="D40" s="481">
        <v>280</v>
      </c>
      <c r="F40" s="201"/>
      <c r="G40" s="203"/>
      <c r="H40" s="204"/>
      <c r="I40" s="203"/>
      <c r="J40" s="30"/>
      <c r="K40" s="30"/>
      <c r="L40" s="30"/>
    </row>
    <row r="41" spans="1:12" x14ac:dyDescent="0.25">
      <c r="A41" s="509" t="s">
        <v>179</v>
      </c>
      <c r="B41" s="487">
        <v>23</v>
      </c>
      <c r="C41" s="480">
        <v>21</v>
      </c>
      <c r="D41" s="481">
        <v>36.800000000000004</v>
      </c>
      <c r="F41" s="201"/>
      <c r="G41" s="203"/>
      <c r="H41" s="204"/>
      <c r="I41" s="203"/>
      <c r="J41" s="30"/>
      <c r="K41" s="30"/>
      <c r="L41" s="30"/>
    </row>
    <row r="42" spans="1:12" x14ac:dyDescent="0.25">
      <c r="A42" s="509" t="s">
        <v>180</v>
      </c>
      <c r="B42" s="487">
        <v>31</v>
      </c>
      <c r="C42" s="480">
        <v>21</v>
      </c>
      <c r="D42" s="481">
        <v>49.6</v>
      </c>
      <c r="F42" s="201"/>
      <c r="G42" s="203"/>
      <c r="H42" s="204"/>
      <c r="I42" s="203"/>
      <c r="J42" s="30"/>
      <c r="K42" s="30"/>
      <c r="L42" s="30"/>
    </row>
    <row r="43" spans="1:12" x14ac:dyDescent="0.25">
      <c r="A43" s="509" t="s">
        <v>181</v>
      </c>
      <c r="B43" s="487">
        <v>30</v>
      </c>
      <c r="C43" s="480">
        <v>21</v>
      </c>
      <c r="D43" s="481">
        <v>48</v>
      </c>
      <c r="F43" s="201"/>
      <c r="G43" s="203"/>
      <c r="H43" s="204"/>
      <c r="I43" s="203"/>
      <c r="J43" s="30"/>
      <c r="K43" s="30"/>
      <c r="L43" s="30"/>
    </row>
    <row r="44" spans="1:12" x14ac:dyDescent="0.25">
      <c r="A44" s="509" t="s">
        <v>182</v>
      </c>
      <c r="B44" s="487">
        <v>17</v>
      </c>
      <c r="C44" s="480">
        <v>21</v>
      </c>
      <c r="D44" s="481">
        <v>27.200000000000003</v>
      </c>
      <c r="F44" s="201"/>
      <c r="G44" s="203"/>
      <c r="H44" s="204"/>
      <c r="I44" s="203"/>
      <c r="J44" s="30"/>
      <c r="K44" s="30"/>
      <c r="L44" s="30"/>
    </row>
    <row r="45" spans="1:12" x14ac:dyDescent="0.25">
      <c r="A45" s="509" t="s">
        <v>183</v>
      </c>
      <c r="B45" s="487">
        <v>27</v>
      </c>
      <c r="C45" s="480">
        <v>21</v>
      </c>
      <c r="D45" s="481">
        <v>43.2</v>
      </c>
      <c r="F45" s="201"/>
      <c r="G45" s="203"/>
      <c r="H45" s="204"/>
      <c r="I45" s="203"/>
      <c r="J45" s="30"/>
      <c r="K45" s="30"/>
      <c r="L45" s="30"/>
    </row>
    <row r="46" spans="1:12" x14ac:dyDescent="0.25">
      <c r="A46" s="509" t="s">
        <v>184</v>
      </c>
      <c r="B46" s="487">
        <v>46</v>
      </c>
      <c r="C46" s="480">
        <v>21</v>
      </c>
      <c r="D46" s="481">
        <v>73.600000000000009</v>
      </c>
      <c r="F46" s="201"/>
      <c r="G46" s="203"/>
      <c r="H46" s="204"/>
      <c r="I46" s="203"/>
      <c r="J46" s="30"/>
      <c r="K46" s="30"/>
      <c r="L46" s="30"/>
    </row>
    <row r="47" spans="1:12" x14ac:dyDescent="0.25">
      <c r="A47" s="509" t="s">
        <v>185</v>
      </c>
      <c r="B47" s="487">
        <v>22</v>
      </c>
      <c r="C47" s="480">
        <v>21</v>
      </c>
      <c r="D47" s="481">
        <v>35.200000000000003</v>
      </c>
      <c r="G47" s="203"/>
      <c r="H47" s="204"/>
      <c r="I47" s="203"/>
      <c r="J47" s="30"/>
      <c r="K47" s="30"/>
      <c r="L47" s="30"/>
    </row>
    <row r="48" spans="1:12" x14ac:dyDescent="0.25">
      <c r="A48" s="509" t="s">
        <v>186</v>
      </c>
      <c r="B48" s="487">
        <v>23</v>
      </c>
      <c r="C48" s="480">
        <v>21</v>
      </c>
      <c r="D48" s="481">
        <v>36.800000000000004</v>
      </c>
      <c r="G48" s="203"/>
      <c r="H48" s="204"/>
      <c r="I48" s="203"/>
      <c r="J48" s="30"/>
      <c r="K48" s="30"/>
      <c r="L48" s="30"/>
    </row>
    <row r="49" spans="1:12" x14ac:dyDescent="0.25">
      <c r="A49" s="509" t="s">
        <v>187</v>
      </c>
      <c r="B49" s="487">
        <v>34</v>
      </c>
      <c r="C49" s="480">
        <v>21</v>
      </c>
      <c r="D49" s="481">
        <v>54.400000000000006</v>
      </c>
      <c r="G49" s="203"/>
      <c r="H49" s="204"/>
      <c r="I49" s="203"/>
      <c r="J49" s="30"/>
      <c r="K49" s="30"/>
      <c r="L49" s="30"/>
    </row>
    <row r="50" spans="1:12" ht="15.75" thickBot="1" x14ac:dyDescent="0.3">
      <c r="A50" s="510" t="s">
        <v>188</v>
      </c>
      <c r="B50" s="490">
        <v>85</v>
      </c>
      <c r="C50" s="485">
        <v>21</v>
      </c>
      <c r="D50" s="486">
        <v>136</v>
      </c>
      <c r="G50" s="203"/>
      <c r="H50" s="204"/>
      <c r="I50" s="203"/>
      <c r="J50" s="30"/>
      <c r="K50" s="30"/>
      <c r="L50" s="30"/>
    </row>
    <row r="51" spans="1:12" s="469" customFormat="1" x14ac:dyDescent="0.25">
      <c r="A51" s="498"/>
      <c r="B51" s="502"/>
      <c r="C51" s="500"/>
      <c r="D51" s="501"/>
      <c r="E51" s="473"/>
      <c r="G51" s="471"/>
      <c r="H51" s="472"/>
      <c r="I51" s="471"/>
      <c r="J51" s="478"/>
      <c r="K51" s="478"/>
      <c r="L51" s="478"/>
    </row>
    <row r="52" spans="1:12" s="469" customFormat="1" ht="18.75" x14ac:dyDescent="0.3">
      <c r="A52" s="590" t="s">
        <v>491</v>
      </c>
      <c r="B52" s="590"/>
      <c r="C52" s="590"/>
      <c r="D52" s="590"/>
      <c r="G52" s="471"/>
      <c r="H52" s="472"/>
      <c r="I52" s="471"/>
      <c r="J52" s="478"/>
      <c r="K52" s="478"/>
      <c r="L52" s="478"/>
    </row>
    <row r="53" spans="1:12" s="469" customFormat="1" ht="15.75" thickBot="1" x14ac:dyDescent="0.3">
      <c r="A53" s="498"/>
      <c r="B53" s="502"/>
      <c r="C53" s="500"/>
      <c r="D53" s="501"/>
      <c r="E53" s="473"/>
      <c r="G53" s="471"/>
      <c r="H53" s="472"/>
      <c r="I53" s="471"/>
      <c r="J53" s="478"/>
      <c r="K53" s="478"/>
      <c r="L53" s="478"/>
    </row>
    <row r="54" spans="1:12" x14ac:dyDescent="0.25">
      <c r="A54" s="835" t="s">
        <v>26</v>
      </c>
      <c r="B54" s="837" t="s">
        <v>241</v>
      </c>
      <c r="C54" s="838"/>
      <c r="D54" s="839"/>
      <c r="F54" s="201"/>
      <c r="G54" s="203"/>
      <c r="H54" s="204"/>
      <c r="I54" s="203"/>
      <c r="J54" s="30"/>
      <c r="K54" s="30"/>
      <c r="L54" s="30"/>
    </row>
    <row r="55" spans="1:12" ht="15.75" thickBot="1" x14ac:dyDescent="0.3">
      <c r="A55" s="836"/>
      <c r="B55" s="496" t="s">
        <v>226</v>
      </c>
      <c r="C55" s="496" t="s">
        <v>225</v>
      </c>
      <c r="D55" s="497" t="s">
        <v>226</v>
      </c>
      <c r="F55" s="201"/>
      <c r="G55" s="203"/>
      <c r="H55" s="204"/>
      <c r="I55" s="203"/>
      <c r="J55" s="30"/>
      <c r="K55" s="30"/>
      <c r="L55" s="30"/>
    </row>
    <row r="56" spans="1:12" x14ac:dyDescent="0.25">
      <c r="A56" s="488" t="s">
        <v>189</v>
      </c>
      <c r="B56" s="487">
        <v>21</v>
      </c>
      <c r="C56" s="480">
        <v>21</v>
      </c>
      <c r="D56" s="481">
        <v>33.6</v>
      </c>
      <c r="F56" s="201"/>
      <c r="G56" s="203"/>
      <c r="H56" s="204"/>
      <c r="I56" s="203"/>
      <c r="J56" s="30"/>
      <c r="K56" s="30"/>
      <c r="L56" s="30"/>
    </row>
    <row r="57" spans="1:12" x14ac:dyDescent="0.25">
      <c r="A57" s="488" t="s">
        <v>338</v>
      </c>
      <c r="B57" s="487">
        <v>31</v>
      </c>
      <c r="C57" s="480">
        <v>21</v>
      </c>
      <c r="D57" s="481">
        <v>49.6</v>
      </c>
      <c r="F57" s="201"/>
      <c r="G57" s="203"/>
      <c r="H57" s="204"/>
      <c r="I57" s="203"/>
      <c r="J57" s="30"/>
      <c r="K57" s="30"/>
      <c r="L57" s="30"/>
    </row>
    <row r="58" spans="1:12" x14ac:dyDescent="0.25">
      <c r="A58" s="488" t="s">
        <v>190</v>
      </c>
      <c r="B58" s="487">
        <v>168</v>
      </c>
      <c r="C58" s="480">
        <v>21</v>
      </c>
      <c r="D58" s="481">
        <v>268.8</v>
      </c>
      <c r="F58" s="201"/>
      <c r="G58" s="203"/>
      <c r="H58" s="204"/>
      <c r="I58" s="203"/>
      <c r="J58" s="30"/>
      <c r="K58" s="30"/>
      <c r="L58" s="30"/>
    </row>
    <row r="59" spans="1:12" x14ac:dyDescent="0.25">
      <c r="A59" s="488" t="s">
        <v>191</v>
      </c>
      <c r="B59" s="487">
        <v>29</v>
      </c>
      <c r="C59" s="480">
        <v>21</v>
      </c>
      <c r="D59" s="481">
        <v>46.400000000000006</v>
      </c>
      <c r="F59" s="201"/>
      <c r="G59" s="203"/>
      <c r="H59" s="204"/>
      <c r="I59" s="203"/>
      <c r="J59" s="30"/>
      <c r="K59" s="30"/>
      <c r="L59" s="30"/>
    </row>
    <row r="60" spans="1:12" x14ac:dyDescent="0.25">
      <c r="A60" s="488" t="s">
        <v>192</v>
      </c>
      <c r="B60" s="487">
        <v>18</v>
      </c>
      <c r="C60" s="480">
        <v>21</v>
      </c>
      <c r="D60" s="481">
        <v>28.8</v>
      </c>
      <c r="F60" s="201"/>
      <c r="G60" s="203"/>
      <c r="H60" s="204"/>
      <c r="I60" s="203"/>
      <c r="J60" s="30"/>
      <c r="K60" s="30"/>
      <c r="L60" s="30"/>
    </row>
    <row r="61" spans="1:12" x14ac:dyDescent="0.25">
      <c r="A61" s="488" t="s">
        <v>193</v>
      </c>
      <c r="B61" s="487">
        <v>28</v>
      </c>
      <c r="C61" s="480">
        <v>21</v>
      </c>
      <c r="D61" s="481">
        <v>44.800000000000004</v>
      </c>
      <c r="F61" s="201"/>
      <c r="G61" s="203"/>
      <c r="H61" s="204"/>
      <c r="I61" s="203"/>
      <c r="J61" s="30"/>
      <c r="K61" s="30"/>
      <c r="L61" s="30"/>
    </row>
    <row r="62" spans="1:12" x14ac:dyDescent="0.25">
      <c r="A62" s="488" t="s">
        <v>194</v>
      </c>
      <c r="B62" s="487">
        <v>20</v>
      </c>
      <c r="C62" s="480">
        <v>21</v>
      </c>
      <c r="D62" s="481">
        <v>32</v>
      </c>
      <c r="F62" s="201"/>
      <c r="G62" s="203"/>
      <c r="H62" s="204"/>
      <c r="I62" s="203"/>
      <c r="J62" s="30"/>
      <c r="K62" s="30"/>
      <c r="L62" s="30"/>
    </row>
    <row r="63" spans="1:12" x14ac:dyDescent="0.25">
      <c r="A63" s="488" t="s">
        <v>195</v>
      </c>
      <c r="B63" s="487">
        <v>30</v>
      </c>
      <c r="C63" s="480">
        <v>21</v>
      </c>
      <c r="D63" s="481">
        <v>48</v>
      </c>
      <c r="F63" s="201"/>
      <c r="G63" s="203"/>
      <c r="H63" s="204"/>
      <c r="I63" s="203"/>
      <c r="J63" s="30"/>
      <c r="K63" s="30"/>
      <c r="L63" s="30"/>
    </row>
    <row r="64" spans="1:12" x14ac:dyDescent="0.25">
      <c r="A64" s="488" t="s">
        <v>196</v>
      </c>
      <c r="B64" s="487">
        <v>257</v>
      </c>
      <c r="C64" s="480">
        <v>21</v>
      </c>
      <c r="D64" s="481">
        <v>411.20000000000005</v>
      </c>
      <c r="F64" s="201"/>
      <c r="G64" s="203"/>
      <c r="H64" s="204"/>
      <c r="I64" s="203"/>
      <c r="J64" s="30"/>
      <c r="K64" s="30"/>
      <c r="L64" s="30"/>
    </row>
    <row r="65" spans="1:12" x14ac:dyDescent="0.25">
      <c r="A65" s="488" t="s">
        <v>197</v>
      </c>
      <c r="B65" s="487">
        <v>19</v>
      </c>
      <c r="C65" s="480">
        <v>21</v>
      </c>
      <c r="D65" s="481">
        <v>30.400000000000002</v>
      </c>
      <c r="F65" s="201"/>
      <c r="G65" s="203"/>
      <c r="H65" s="204"/>
      <c r="I65" s="203"/>
      <c r="J65" s="30"/>
      <c r="K65" s="30"/>
      <c r="L65" s="30"/>
    </row>
    <row r="66" spans="1:12" x14ac:dyDescent="0.25">
      <c r="A66" s="488" t="s">
        <v>339</v>
      </c>
      <c r="B66" s="487">
        <v>27</v>
      </c>
      <c r="C66" s="480">
        <v>21</v>
      </c>
      <c r="D66" s="481">
        <v>43.2</v>
      </c>
      <c r="F66" s="201"/>
      <c r="G66" s="203"/>
      <c r="H66" s="204"/>
      <c r="I66" s="203"/>
      <c r="J66" s="30"/>
      <c r="K66" s="30"/>
      <c r="L66" s="30"/>
    </row>
    <row r="67" spans="1:12" x14ac:dyDescent="0.25">
      <c r="A67" s="488" t="s">
        <v>198</v>
      </c>
      <c r="B67" s="487">
        <v>30</v>
      </c>
      <c r="C67" s="480">
        <v>21</v>
      </c>
      <c r="D67" s="481">
        <v>48</v>
      </c>
      <c r="F67" s="201"/>
      <c r="G67" s="203"/>
      <c r="H67" s="204"/>
      <c r="I67" s="203"/>
      <c r="J67" s="30"/>
      <c r="K67" s="30"/>
      <c r="L67" s="30"/>
    </row>
    <row r="68" spans="1:12" x14ac:dyDescent="0.25">
      <c r="A68" s="488" t="s">
        <v>199</v>
      </c>
      <c r="B68" s="487">
        <v>85</v>
      </c>
      <c r="C68" s="480">
        <v>21</v>
      </c>
      <c r="D68" s="481">
        <v>136</v>
      </c>
      <c r="F68" s="201"/>
      <c r="G68" s="203"/>
      <c r="H68" s="204"/>
      <c r="I68" s="203"/>
      <c r="J68" s="30"/>
      <c r="K68" s="30"/>
      <c r="L68" s="30"/>
    </row>
    <row r="69" spans="1:12" x14ac:dyDescent="0.25">
      <c r="A69" s="488" t="s">
        <v>200</v>
      </c>
      <c r="B69" s="487">
        <v>78</v>
      </c>
      <c r="C69" s="480">
        <v>21</v>
      </c>
      <c r="D69" s="481">
        <v>124.80000000000001</v>
      </c>
      <c r="F69" s="201"/>
      <c r="G69" s="203"/>
      <c r="H69" s="204"/>
      <c r="I69" s="203"/>
      <c r="J69" s="30"/>
      <c r="K69" s="30"/>
      <c r="L69" s="30"/>
    </row>
    <row r="70" spans="1:12" x14ac:dyDescent="0.25">
      <c r="A70" s="488" t="s">
        <v>668</v>
      </c>
      <c r="B70" s="487">
        <v>212</v>
      </c>
      <c r="C70" s="480">
        <v>21</v>
      </c>
      <c r="D70" s="481">
        <v>339.20000000000005</v>
      </c>
      <c r="F70" s="201"/>
      <c r="G70" s="203"/>
      <c r="H70" s="204"/>
      <c r="I70" s="203"/>
      <c r="J70" s="30"/>
      <c r="K70" s="30"/>
      <c r="L70" s="30"/>
    </row>
    <row r="71" spans="1:12" x14ac:dyDescent="0.25">
      <c r="A71" s="488" t="s">
        <v>201</v>
      </c>
      <c r="B71" s="487">
        <v>206</v>
      </c>
      <c r="C71" s="480">
        <v>21</v>
      </c>
      <c r="D71" s="481">
        <v>329.6</v>
      </c>
      <c r="F71" s="201"/>
      <c r="G71" s="203"/>
      <c r="H71" s="204"/>
      <c r="I71" s="203"/>
      <c r="J71" s="30"/>
      <c r="K71" s="30"/>
      <c r="L71" s="30"/>
    </row>
    <row r="72" spans="1:12" x14ac:dyDescent="0.25">
      <c r="A72" s="488" t="s">
        <v>202</v>
      </c>
      <c r="B72" s="487">
        <v>30</v>
      </c>
      <c r="C72" s="480">
        <v>21</v>
      </c>
      <c r="D72" s="481">
        <v>48</v>
      </c>
      <c r="F72" s="201"/>
      <c r="G72" s="203"/>
      <c r="H72" s="204"/>
      <c r="I72" s="203"/>
      <c r="J72" s="30"/>
      <c r="K72" s="30"/>
      <c r="L72" s="30"/>
    </row>
    <row r="73" spans="1:12" x14ac:dyDescent="0.25">
      <c r="A73" s="488" t="s">
        <v>203</v>
      </c>
      <c r="B73" s="487">
        <v>45</v>
      </c>
      <c r="C73" s="480">
        <v>21</v>
      </c>
      <c r="D73" s="481">
        <v>72</v>
      </c>
      <c r="F73" s="201"/>
      <c r="G73" s="203"/>
      <c r="H73" s="204"/>
      <c r="I73" s="203"/>
      <c r="J73" s="30"/>
      <c r="K73" s="30"/>
      <c r="L73" s="30"/>
    </row>
    <row r="74" spans="1:12" x14ac:dyDescent="0.25">
      <c r="A74" s="488" t="s">
        <v>204</v>
      </c>
      <c r="B74" s="487">
        <v>188</v>
      </c>
      <c r="C74" s="480">
        <v>21</v>
      </c>
      <c r="D74" s="481">
        <v>300.8</v>
      </c>
      <c r="F74" s="201"/>
      <c r="G74" s="203"/>
      <c r="H74" s="204"/>
      <c r="I74" s="203"/>
      <c r="J74" s="30"/>
      <c r="K74" s="30"/>
      <c r="L74" s="30"/>
    </row>
    <row r="75" spans="1:12" x14ac:dyDescent="0.25">
      <c r="A75" s="488" t="s">
        <v>205</v>
      </c>
      <c r="B75" s="487">
        <v>187</v>
      </c>
      <c r="C75" s="480">
        <v>21</v>
      </c>
      <c r="D75" s="481">
        <v>299.2</v>
      </c>
      <c r="F75" s="201"/>
      <c r="G75" s="203"/>
      <c r="H75" s="204"/>
      <c r="I75" s="203"/>
      <c r="J75" s="30"/>
      <c r="K75" s="30"/>
      <c r="L75" s="30"/>
    </row>
    <row r="76" spans="1:12" x14ac:dyDescent="0.25">
      <c r="A76" s="488" t="s">
        <v>206</v>
      </c>
      <c r="B76" s="487">
        <v>180</v>
      </c>
      <c r="C76" s="480">
        <v>21</v>
      </c>
      <c r="D76" s="481">
        <v>288</v>
      </c>
      <c r="F76" s="201"/>
      <c r="G76" s="203"/>
      <c r="H76" s="204"/>
      <c r="I76" s="203"/>
      <c r="J76" s="30"/>
      <c r="K76" s="30"/>
      <c r="L76" s="30"/>
    </row>
    <row r="77" spans="1:12" x14ac:dyDescent="0.25">
      <c r="A77" s="488" t="s">
        <v>207</v>
      </c>
      <c r="B77" s="487">
        <v>137</v>
      </c>
      <c r="C77" s="480">
        <v>21</v>
      </c>
      <c r="D77" s="481">
        <v>219.20000000000002</v>
      </c>
      <c r="F77" s="201"/>
      <c r="G77" s="203"/>
      <c r="H77" s="204"/>
      <c r="I77" s="203"/>
      <c r="J77" s="30"/>
      <c r="K77" s="30"/>
      <c r="L77" s="30"/>
    </row>
    <row r="78" spans="1:12" x14ac:dyDescent="0.25">
      <c r="A78" s="488" t="s">
        <v>208</v>
      </c>
      <c r="B78" s="487">
        <v>137</v>
      </c>
      <c r="C78" s="480">
        <v>21</v>
      </c>
      <c r="D78" s="481">
        <v>219.20000000000002</v>
      </c>
      <c r="F78" s="201"/>
      <c r="G78" s="203"/>
      <c r="H78" s="204"/>
      <c r="I78" s="203"/>
      <c r="J78" s="30"/>
      <c r="K78" s="30"/>
      <c r="L78" s="30"/>
    </row>
    <row r="79" spans="1:12" x14ac:dyDescent="0.25">
      <c r="A79" s="488" t="s">
        <v>209</v>
      </c>
      <c r="B79" s="487">
        <v>400</v>
      </c>
      <c r="C79" s="480">
        <v>21</v>
      </c>
      <c r="D79" s="481">
        <v>640</v>
      </c>
      <c r="F79" s="201"/>
      <c r="G79" s="203"/>
      <c r="H79" s="204"/>
      <c r="I79" s="203"/>
      <c r="J79" s="30"/>
      <c r="K79" s="30"/>
      <c r="L79" s="30"/>
    </row>
    <row r="80" spans="1:12" x14ac:dyDescent="0.25">
      <c r="A80" s="488" t="s">
        <v>210</v>
      </c>
      <c r="B80" s="487">
        <v>418</v>
      </c>
      <c r="C80" s="480">
        <v>21</v>
      </c>
      <c r="D80" s="481">
        <v>668.80000000000007</v>
      </c>
      <c r="F80" s="201"/>
      <c r="G80" s="203"/>
      <c r="H80" s="204"/>
      <c r="I80" s="203"/>
      <c r="J80" s="30"/>
      <c r="K80" s="30"/>
      <c r="L80" s="30"/>
    </row>
    <row r="81" spans="1:12" x14ac:dyDescent="0.25">
      <c r="A81" s="488" t="s">
        <v>211</v>
      </c>
      <c r="B81" s="487">
        <v>193</v>
      </c>
      <c r="C81" s="480">
        <v>21</v>
      </c>
      <c r="D81" s="481">
        <v>308.8</v>
      </c>
      <c r="F81" s="201"/>
      <c r="G81" s="203"/>
      <c r="H81" s="204"/>
      <c r="I81" s="203"/>
      <c r="J81" s="30"/>
      <c r="K81" s="30"/>
      <c r="L81" s="30"/>
    </row>
    <row r="82" spans="1:12" x14ac:dyDescent="0.25">
      <c r="A82" s="488" t="s">
        <v>212</v>
      </c>
      <c r="B82" s="487">
        <v>193</v>
      </c>
      <c r="C82" s="480">
        <v>21</v>
      </c>
      <c r="D82" s="481">
        <v>308.8</v>
      </c>
      <c r="F82" s="201"/>
      <c r="G82" s="203"/>
      <c r="H82" s="204"/>
      <c r="I82" s="203"/>
      <c r="J82" s="30"/>
      <c r="K82" s="30"/>
      <c r="L82" s="30"/>
    </row>
    <row r="83" spans="1:12" x14ac:dyDescent="0.25">
      <c r="A83" s="488" t="s">
        <v>213</v>
      </c>
      <c r="B83" s="487">
        <v>496</v>
      </c>
      <c r="C83" s="480">
        <v>21</v>
      </c>
      <c r="D83" s="481">
        <v>793.6</v>
      </c>
      <c r="F83" s="201"/>
      <c r="G83" s="203"/>
      <c r="H83" s="204"/>
      <c r="I83" s="203"/>
      <c r="J83" s="30"/>
      <c r="K83" s="30"/>
      <c r="L83" s="30"/>
    </row>
    <row r="84" spans="1:12" x14ac:dyDescent="0.25">
      <c r="A84" s="488" t="s">
        <v>214</v>
      </c>
      <c r="B84" s="487">
        <v>496</v>
      </c>
      <c r="C84" s="480">
        <v>21</v>
      </c>
      <c r="D84" s="481">
        <v>793.6</v>
      </c>
      <c r="F84" s="201"/>
      <c r="G84" s="203"/>
      <c r="H84" s="204"/>
      <c r="I84" s="203"/>
      <c r="J84" s="30"/>
      <c r="K84" s="30"/>
      <c r="L84" s="30"/>
    </row>
    <row r="85" spans="1:12" x14ac:dyDescent="0.25">
      <c r="A85" s="488" t="s">
        <v>215</v>
      </c>
      <c r="B85" s="487">
        <v>496</v>
      </c>
      <c r="C85" s="480">
        <v>21</v>
      </c>
      <c r="D85" s="481">
        <v>793.6</v>
      </c>
      <c r="F85" s="201"/>
      <c r="G85" s="203"/>
      <c r="H85" s="204"/>
      <c r="I85" s="203"/>
      <c r="J85" s="30"/>
      <c r="K85" s="30"/>
      <c r="L85" s="30"/>
    </row>
    <row r="86" spans="1:12" x14ac:dyDescent="0.25">
      <c r="A86" s="488" t="s">
        <v>216</v>
      </c>
      <c r="B86" s="487">
        <v>332</v>
      </c>
      <c r="C86" s="480">
        <v>21</v>
      </c>
      <c r="D86" s="481">
        <v>531.20000000000005</v>
      </c>
      <c r="F86" s="201"/>
      <c r="G86" s="203"/>
      <c r="H86" s="204"/>
      <c r="I86" s="203"/>
      <c r="J86" s="30"/>
      <c r="K86" s="30"/>
      <c r="L86" s="30"/>
    </row>
    <row r="87" spans="1:12" x14ac:dyDescent="0.25">
      <c r="A87" s="488" t="s">
        <v>217</v>
      </c>
      <c r="B87" s="487">
        <v>654</v>
      </c>
      <c r="C87" s="480">
        <v>21</v>
      </c>
      <c r="D87" s="481">
        <v>1046.4000000000001</v>
      </c>
      <c r="F87" s="201"/>
      <c r="G87" s="203"/>
      <c r="H87" s="204"/>
      <c r="I87" s="203"/>
      <c r="J87" s="30"/>
      <c r="K87" s="30"/>
      <c r="L87" s="30"/>
    </row>
    <row r="88" spans="1:12" x14ac:dyDescent="0.25">
      <c r="A88" s="488" t="s">
        <v>218</v>
      </c>
      <c r="B88" s="487">
        <v>260</v>
      </c>
      <c r="C88" s="480">
        <v>21</v>
      </c>
      <c r="D88" s="481">
        <v>416</v>
      </c>
      <c r="F88" s="201"/>
      <c r="G88" s="203"/>
      <c r="H88" s="204"/>
      <c r="I88" s="203"/>
      <c r="J88" s="30"/>
      <c r="K88" s="30"/>
      <c r="L88" s="30"/>
    </row>
    <row r="89" spans="1:12" x14ac:dyDescent="0.25">
      <c r="A89" s="488" t="s">
        <v>219</v>
      </c>
      <c r="B89" s="487">
        <v>396</v>
      </c>
      <c r="C89" s="480">
        <v>21</v>
      </c>
      <c r="D89" s="481">
        <v>633.6</v>
      </c>
      <c r="F89" s="201"/>
      <c r="G89" s="203"/>
      <c r="H89" s="204"/>
      <c r="I89" s="203"/>
      <c r="J89" s="30"/>
      <c r="K89" s="30"/>
      <c r="L89" s="30"/>
    </row>
    <row r="90" spans="1:12" x14ac:dyDescent="0.25">
      <c r="A90" s="488" t="s">
        <v>220</v>
      </c>
      <c r="B90" s="487">
        <v>990</v>
      </c>
      <c r="C90" s="480">
        <v>21</v>
      </c>
      <c r="D90" s="481">
        <v>1584</v>
      </c>
      <c r="F90" s="201"/>
      <c r="G90" s="203"/>
      <c r="H90" s="204"/>
      <c r="I90" s="203"/>
      <c r="J90" s="30"/>
      <c r="K90" s="30"/>
      <c r="L90" s="30"/>
    </row>
    <row r="91" spans="1:12" x14ac:dyDescent="0.25">
      <c r="A91" s="488" t="s">
        <v>221</v>
      </c>
      <c r="B91" s="487">
        <v>857</v>
      </c>
      <c r="C91" s="480">
        <v>21</v>
      </c>
      <c r="D91" s="481">
        <v>1371.2</v>
      </c>
      <c r="F91" s="201"/>
      <c r="G91" s="203"/>
      <c r="H91" s="204"/>
      <c r="I91" s="203"/>
      <c r="J91" s="30"/>
      <c r="K91" s="30"/>
      <c r="L91" s="30"/>
    </row>
    <row r="92" spans="1:12" x14ac:dyDescent="0.25">
      <c r="A92" s="488" t="s">
        <v>222</v>
      </c>
      <c r="B92" s="487">
        <v>283</v>
      </c>
      <c r="C92" s="480">
        <v>21</v>
      </c>
      <c r="D92" s="481">
        <v>452.8</v>
      </c>
      <c r="F92" s="201"/>
      <c r="G92" s="203"/>
      <c r="H92" s="204"/>
      <c r="I92" s="203"/>
      <c r="J92" s="30"/>
      <c r="K92" s="30"/>
      <c r="L92" s="30"/>
    </row>
    <row r="93" spans="1:12" x14ac:dyDescent="0.25">
      <c r="A93" s="488" t="s">
        <v>223</v>
      </c>
      <c r="B93" s="487">
        <v>385</v>
      </c>
      <c r="C93" s="480">
        <v>21</v>
      </c>
      <c r="D93" s="481">
        <v>616</v>
      </c>
      <c r="F93" s="201"/>
      <c r="G93" s="203"/>
      <c r="H93" s="204"/>
      <c r="I93" s="203"/>
      <c r="J93" s="30"/>
      <c r="K93" s="30"/>
      <c r="L93" s="30"/>
    </row>
    <row r="94" spans="1:12" x14ac:dyDescent="0.25">
      <c r="A94" s="488" t="s">
        <v>224</v>
      </c>
      <c r="B94" s="487">
        <v>19</v>
      </c>
      <c r="C94" s="480">
        <v>21</v>
      </c>
      <c r="D94" s="481">
        <v>30.400000000000002</v>
      </c>
      <c r="F94" s="201"/>
      <c r="G94" s="203"/>
      <c r="H94" s="204"/>
      <c r="I94" s="203"/>
      <c r="J94" s="30"/>
      <c r="K94" s="30"/>
      <c r="L94" s="30"/>
    </row>
    <row r="95" spans="1:12" x14ac:dyDescent="0.25">
      <c r="A95" s="488" t="s">
        <v>340</v>
      </c>
      <c r="B95" s="487">
        <v>39</v>
      </c>
      <c r="C95" s="480">
        <v>21</v>
      </c>
      <c r="D95" s="481">
        <v>62.400000000000006</v>
      </c>
      <c r="G95" s="203"/>
      <c r="H95" s="204"/>
      <c r="I95" s="203"/>
      <c r="J95" s="30"/>
      <c r="K95" s="30"/>
      <c r="L95" s="30"/>
    </row>
    <row r="96" spans="1:12" x14ac:dyDescent="0.25">
      <c r="A96" s="488" t="s">
        <v>669</v>
      </c>
      <c r="B96" s="487">
        <v>72</v>
      </c>
      <c r="C96" s="480">
        <v>21</v>
      </c>
      <c r="D96" s="481">
        <v>115.2</v>
      </c>
      <c r="G96" s="203"/>
      <c r="H96" s="204"/>
      <c r="I96" s="203"/>
      <c r="J96" s="30"/>
      <c r="K96" s="30"/>
      <c r="L96" s="30"/>
    </row>
    <row r="97" spans="1:12" ht="15.75" thickBot="1" x14ac:dyDescent="0.3">
      <c r="A97" s="489" t="s">
        <v>341</v>
      </c>
      <c r="B97" s="490">
        <v>9</v>
      </c>
      <c r="C97" s="485">
        <v>21</v>
      </c>
      <c r="D97" s="486">
        <v>14.4</v>
      </c>
      <c r="G97" s="203"/>
      <c r="H97" s="204"/>
      <c r="I97" s="203"/>
      <c r="J97" s="30"/>
      <c r="K97" s="30"/>
      <c r="L97" s="30"/>
    </row>
    <row r="98" spans="1:12" x14ac:dyDescent="0.25">
      <c r="A98" s="470" t="s">
        <v>493</v>
      </c>
      <c r="B98" s="473"/>
      <c r="C98" s="469"/>
      <c r="D98" s="469"/>
      <c r="G98" s="203"/>
      <c r="H98" s="204"/>
      <c r="I98" s="203"/>
      <c r="J98" s="30"/>
      <c r="K98" s="30"/>
      <c r="L98" s="30"/>
    </row>
    <row r="99" spans="1:12" x14ac:dyDescent="0.25">
      <c r="G99" s="203"/>
      <c r="H99" s="204"/>
      <c r="I99" s="203"/>
      <c r="J99" s="30"/>
      <c r="K99" s="30"/>
      <c r="L99" s="30"/>
    </row>
    <row r="100" spans="1:12" x14ac:dyDescent="0.25">
      <c r="A100" s="789" t="s">
        <v>647</v>
      </c>
      <c r="B100" s="789"/>
      <c r="C100" s="789"/>
      <c r="D100" s="789"/>
      <c r="E100" s="789"/>
      <c r="F100" s="249"/>
      <c r="G100" s="249"/>
      <c r="H100" s="249"/>
      <c r="I100" s="249"/>
      <c r="J100" s="30"/>
      <c r="K100" s="30"/>
      <c r="L100" s="30"/>
    </row>
    <row r="101" spans="1:12" x14ac:dyDescent="0.25">
      <c r="G101" s="203"/>
      <c r="H101" s="204"/>
      <c r="I101" s="203"/>
      <c r="J101" s="30"/>
      <c r="K101" s="30"/>
      <c r="L101" s="30"/>
    </row>
    <row r="102" spans="1:12" x14ac:dyDescent="0.25">
      <c r="G102" s="203"/>
      <c r="H102" s="204"/>
      <c r="I102" s="203"/>
      <c r="J102" s="30"/>
      <c r="K102" s="30"/>
      <c r="L102" s="30"/>
    </row>
    <row r="103" spans="1:12" x14ac:dyDescent="0.25">
      <c r="G103" s="203"/>
      <c r="H103" s="204"/>
      <c r="I103" s="203"/>
      <c r="J103" s="30"/>
      <c r="K103" s="30"/>
      <c r="L103" s="30"/>
    </row>
    <row r="104" spans="1:12" x14ac:dyDescent="0.25">
      <c r="G104" s="203"/>
      <c r="H104" s="204"/>
      <c r="I104" s="203"/>
      <c r="J104" s="30"/>
      <c r="K104" s="30"/>
      <c r="L104" s="30"/>
    </row>
    <row r="105" spans="1:12" x14ac:dyDescent="0.25">
      <c r="G105" s="203"/>
      <c r="H105" s="204"/>
      <c r="I105" s="203"/>
      <c r="J105" s="30"/>
      <c r="K105" s="30"/>
      <c r="L105" s="30"/>
    </row>
    <row r="106" spans="1:12" x14ac:dyDescent="0.25">
      <c r="G106" s="203"/>
      <c r="H106" s="204"/>
      <c r="I106" s="203"/>
      <c r="J106" s="30"/>
      <c r="K106" s="30"/>
      <c r="L106" s="30"/>
    </row>
    <row r="107" spans="1:12" x14ac:dyDescent="0.25">
      <c r="G107" s="203"/>
      <c r="H107" s="204"/>
      <c r="I107" s="203"/>
      <c r="J107" s="30"/>
      <c r="K107" s="30"/>
      <c r="L107" s="30"/>
    </row>
    <row r="108" spans="1:12" x14ac:dyDescent="0.25">
      <c r="G108" s="203"/>
      <c r="H108" s="204"/>
      <c r="I108" s="203"/>
      <c r="J108" s="30"/>
      <c r="K108" s="30"/>
      <c r="L108" s="30"/>
    </row>
    <row r="109" spans="1:12" x14ac:dyDescent="0.25">
      <c r="G109" s="203"/>
      <c r="H109" s="204"/>
      <c r="I109" s="203"/>
      <c r="J109" s="30"/>
      <c r="K109" s="30"/>
      <c r="L109" s="30"/>
    </row>
    <row r="110" spans="1:12" x14ac:dyDescent="0.25">
      <c r="G110" s="203"/>
      <c r="H110" s="204"/>
      <c r="I110" s="203"/>
      <c r="J110" s="30"/>
      <c r="K110" s="30"/>
      <c r="L110" s="30"/>
    </row>
    <row r="111" spans="1:12" x14ac:dyDescent="0.25">
      <c r="G111" s="203"/>
      <c r="H111" s="204"/>
      <c r="I111" s="203"/>
      <c r="J111" s="30"/>
      <c r="K111" s="30"/>
      <c r="L111" s="30"/>
    </row>
    <row r="112" spans="1:12" x14ac:dyDescent="0.25">
      <c r="G112" s="203"/>
      <c r="H112" s="204"/>
      <c r="I112" s="203"/>
      <c r="J112" s="30"/>
      <c r="K112" s="30"/>
      <c r="L112" s="30"/>
    </row>
    <row r="113" spans="7:12" x14ac:dyDescent="0.25">
      <c r="G113" s="203"/>
      <c r="H113" s="204"/>
      <c r="I113" s="203"/>
      <c r="J113" s="30"/>
      <c r="K113" s="30"/>
      <c r="L113" s="30"/>
    </row>
    <row r="114" spans="7:12" x14ac:dyDescent="0.25">
      <c r="G114" s="203"/>
      <c r="H114" s="204"/>
      <c r="I114" s="203"/>
      <c r="J114" s="30"/>
      <c r="K114" s="30"/>
      <c r="L114" s="30"/>
    </row>
    <row r="115" spans="7:12" x14ac:dyDescent="0.25">
      <c r="G115" s="203"/>
      <c r="H115" s="204"/>
      <c r="I115" s="203"/>
      <c r="J115" s="30"/>
      <c r="K115" s="30"/>
      <c r="L115" s="30"/>
    </row>
    <row r="116" spans="7:12" x14ac:dyDescent="0.25">
      <c r="G116" s="203"/>
      <c r="H116" s="204"/>
      <c r="I116" s="203"/>
      <c r="J116" s="30"/>
      <c r="K116" s="30"/>
      <c r="L116" s="30"/>
    </row>
    <row r="117" spans="7:12" x14ac:dyDescent="0.25">
      <c r="G117" s="203"/>
      <c r="H117" s="204"/>
      <c r="I117" s="203"/>
      <c r="J117" s="30"/>
      <c r="K117" s="30"/>
      <c r="L117" s="30"/>
    </row>
    <row r="118" spans="7:12" x14ac:dyDescent="0.25">
      <c r="G118" s="203"/>
      <c r="H118" s="204"/>
      <c r="I118" s="203"/>
      <c r="J118" s="30"/>
      <c r="K118" s="30"/>
      <c r="L118" s="30"/>
    </row>
    <row r="119" spans="7:12" x14ac:dyDescent="0.25">
      <c r="G119" s="203"/>
      <c r="H119" s="204"/>
      <c r="I119" s="203"/>
      <c r="J119" s="30"/>
      <c r="K119" s="30"/>
      <c r="L119" s="30"/>
    </row>
    <row r="120" spans="7:12" x14ac:dyDescent="0.25">
      <c r="G120" s="203"/>
      <c r="H120" s="204"/>
      <c r="I120" s="203"/>
      <c r="J120" s="30"/>
      <c r="K120" s="30"/>
      <c r="L120" s="30"/>
    </row>
    <row r="121" spans="7:12" x14ac:dyDescent="0.25">
      <c r="G121" s="203"/>
      <c r="H121" s="204"/>
      <c r="I121" s="203"/>
      <c r="J121" s="30"/>
      <c r="K121" s="30"/>
      <c r="L121" s="30"/>
    </row>
    <row r="122" spans="7:12" x14ac:dyDescent="0.25">
      <c r="G122" s="203"/>
      <c r="H122" s="204"/>
      <c r="I122" s="203"/>
      <c r="J122" s="30"/>
      <c r="K122" s="30"/>
      <c r="L122" s="30"/>
    </row>
    <row r="123" spans="7:12" x14ac:dyDescent="0.25">
      <c r="G123" s="203"/>
      <c r="H123" s="204"/>
      <c r="I123" s="203"/>
      <c r="J123" s="30"/>
      <c r="K123" s="30"/>
      <c r="L123" s="30"/>
    </row>
    <row r="124" spans="7:12" x14ac:dyDescent="0.25">
      <c r="G124" s="203"/>
      <c r="H124" s="204"/>
      <c r="I124" s="203"/>
      <c r="J124" s="30"/>
      <c r="K124" s="30"/>
      <c r="L124" s="30"/>
    </row>
    <row r="125" spans="7:12" x14ac:dyDescent="0.25">
      <c r="G125" s="203"/>
      <c r="H125" s="204"/>
      <c r="I125" s="203"/>
      <c r="J125" s="30"/>
      <c r="K125" s="30"/>
      <c r="L125" s="30"/>
    </row>
    <row r="126" spans="7:12" x14ac:dyDescent="0.25">
      <c r="G126" s="203"/>
      <c r="H126" s="204"/>
      <c r="I126" s="203"/>
      <c r="J126" s="30"/>
      <c r="K126" s="30"/>
      <c r="L126" s="30"/>
    </row>
    <row r="127" spans="7:12" x14ac:dyDescent="0.25">
      <c r="G127" s="203"/>
      <c r="H127" s="204"/>
      <c r="I127" s="203"/>
      <c r="J127" s="30"/>
      <c r="K127" s="30"/>
      <c r="L127" s="30"/>
    </row>
    <row r="128" spans="7:12" x14ac:dyDescent="0.25">
      <c r="G128" s="203"/>
      <c r="H128" s="204"/>
      <c r="I128" s="203"/>
      <c r="J128" s="30"/>
      <c r="K128" s="30"/>
      <c r="L128" s="30"/>
    </row>
    <row r="129" spans="7:12" x14ac:dyDescent="0.25">
      <c r="G129" s="203"/>
      <c r="H129" s="204"/>
      <c r="I129" s="203"/>
      <c r="J129" s="30"/>
      <c r="K129" s="30"/>
      <c r="L129" s="30"/>
    </row>
    <row r="130" spans="7:12" x14ac:dyDescent="0.25">
      <c r="G130" s="203"/>
      <c r="H130" s="204"/>
      <c r="I130" s="203"/>
      <c r="J130" s="30"/>
      <c r="K130" s="30"/>
      <c r="L130" s="30"/>
    </row>
    <row r="131" spans="7:12" x14ac:dyDescent="0.25">
      <c r="G131" s="203"/>
      <c r="H131" s="204"/>
      <c r="I131" s="203"/>
      <c r="J131" s="30"/>
      <c r="K131" s="30"/>
      <c r="L131" s="30"/>
    </row>
    <row r="132" spans="7:12" x14ac:dyDescent="0.25">
      <c r="G132" s="203"/>
      <c r="H132" s="204"/>
      <c r="I132" s="203"/>
      <c r="J132" s="30"/>
      <c r="K132" s="30"/>
      <c r="L132" s="30"/>
    </row>
    <row r="133" spans="7:12" x14ac:dyDescent="0.25">
      <c r="G133" s="203"/>
      <c r="H133" s="204"/>
      <c r="I133" s="203"/>
      <c r="J133" s="30"/>
      <c r="K133" s="30"/>
      <c r="L133" s="30"/>
    </row>
    <row r="134" spans="7:12" x14ac:dyDescent="0.25">
      <c r="G134" s="203"/>
      <c r="H134" s="204"/>
      <c r="I134" s="203"/>
      <c r="J134" s="30"/>
      <c r="K134" s="30"/>
      <c r="L134" s="30"/>
    </row>
    <row r="135" spans="7:12" x14ac:dyDescent="0.25">
      <c r="G135" s="203"/>
      <c r="H135" s="204"/>
      <c r="I135" s="203"/>
      <c r="J135" s="30"/>
      <c r="K135" s="30"/>
      <c r="L135" s="30"/>
    </row>
    <row r="136" spans="7:12" x14ac:dyDescent="0.25">
      <c r="G136" s="203"/>
      <c r="H136" s="204"/>
      <c r="I136" s="203"/>
      <c r="J136" s="30"/>
      <c r="K136" s="30"/>
      <c r="L136" s="30"/>
    </row>
    <row r="137" spans="7:12" x14ac:dyDescent="0.25">
      <c r="G137" s="203"/>
      <c r="H137" s="204"/>
      <c r="I137" s="203"/>
      <c r="J137" s="30"/>
      <c r="K137" s="30"/>
      <c r="L137" s="30"/>
    </row>
    <row r="138" spans="7:12" x14ac:dyDescent="0.25">
      <c r="G138" s="203"/>
      <c r="H138" s="204"/>
      <c r="I138" s="203"/>
      <c r="J138" s="30"/>
      <c r="K138" s="30"/>
      <c r="L138" s="30"/>
    </row>
    <row r="139" spans="7:12" x14ac:dyDescent="0.25">
      <c r="G139" s="203"/>
      <c r="H139" s="204"/>
      <c r="I139" s="203"/>
      <c r="J139" s="30"/>
      <c r="K139" s="30"/>
      <c r="L139" s="30"/>
    </row>
    <row r="140" spans="7:12" x14ac:dyDescent="0.25">
      <c r="G140" s="203"/>
      <c r="H140" s="204"/>
      <c r="I140" s="203"/>
      <c r="J140" s="30"/>
      <c r="K140" s="30"/>
      <c r="L140" s="30"/>
    </row>
    <row r="141" spans="7:12" x14ac:dyDescent="0.25">
      <c r="G141" s="203"/>
      <c r="H141" s="204"/>
      <c r="I141" s="203"/>
      <c r="J141" s="30"/>
      <c r="K141" s="30"/>
      <c r="L141" s="30"/>
    </row>
    <row r="142" spans="7:12" x14ac:dyDescent="0.25">
      <c r="G142" s="203"/>
      <c r="H142" s="204"/>
      <c r="I142" s="203"/>
      <c r="J142" s="30"/>
      <c r="K142" s="30"/>
      <c r="L142" s="30"/>
    </row>
    <row r="143" spans="7:12" x14ac:dyDescent="0.25">
      <c r="G143" s="203"/>
      <c r="H143" s="204"/>
      <c r="I143" s="203"/>
      <c r="J143" s="30"/>
      <c r="K143" s="30"/>
      <c r="L143" s="30"/>
    </row>
    <row r="144" spans="7:12" x14ac:dyDescent="0.25">
      <c r="G144" s="203"/>
      <c r="H144" s="204"/>
      <c r="I144" s="203"/>
      <c r="J144" s="30"/>
      <c r="K144" s="30"/>
      <c r="L144" s="30"/>
    </row>
    <row r="145" spans="7:12" x14ac:dyDescent="0.25">
      <c r="G145" s="203"/>
      <c r="H145" s="204"/>
      <c r="I145" s="203"/>
      <c r="J145" s="30"/>
      <c r="K145" s="30"/>
      <c r="L145" s="30"/>
    </row>
    <row r="146" spans="7:12" x14ac:dyDescent="0.25">
      <c r="G146" s="203"/>
      <c r="H146" s="204"/>
      <c r="I146" s="203"/>
      <c r="J146" s="30"/>
      <c r="K146" s="30"/>
      <c r="L146" s="30"/>
    </row>
    <row r="147" spans="7:12" x14ac:dyDescent="0.25">
      <c r="G147" s="203"/>
      <c r="H147" s="204"/>
      <c r="I147" s="203"/>
      <c r="J147" s="30"/>
      <c r="K147" s="30"/>
      <c r="L147" s="30"/>
    </row>
    <row r="148" spans="7:12" x14ac:dyDescent="0.25">
      <c r="G148" s="203"/>
      <c r="H148" s="204"/>
      <c r="I148" s="203"/>
      <c r="J148" s="30"/>
      <c r="K148" s="30"/>
      <c r="L148" s="30"/>
    </row>
    <row r="149" spans="7:12" x14ac:dyDescent="0.25">
      <c r="G149" s="203"/>
      <c r="H149" s="204"/>
      <c r="I149" s="203"/>
      <c r="J149" s="30"/>
      <c r="K149" s="30"/>
      <c r="L149" s="30"/>
    </row>
    <row r="150" spans="7:12" x14ac:dyDescent="0.25">
      <c r="G150" s="203"/>
      <c r="H150" s="204"/>
      <c r="I150" s="203"/>
      <c r="J150" s="30"/>
      <c r="K150" s="30"/>
      <c r="L150" s="30"/>
    </row>
    <row r="151" spans="7:12" x14ac:dyDescent="0.25">
      <c r="G151" s="203"/>
      <c r="H151" s="204"/>
      <c r="I151" s="203"/>
      <c r="J151" s="30"/>
      <c r="K151" s="30"/>
      <c r="L151" s="30"/>
    </row>
    <row r="152" spans="7:12" x14ac:dyDescent="0.25">
      <c r="G152" s="203"/>
      <c r="H152" s="204"/>
      <c r="I152" s="203"/>
      <c r="J152" s="30"/>
      <c r="K152" s="30"/>
      <c r="L152" s="30"/>
    </row>
    <row r="153" spans="7:12" x14ac:dyDescent="0.25">
      <c r="G153" s="203"/>
      <c r="H153" s="204"/>
      <c r="I153" s="203"/>
      <c r="J153" s="30"/>
      <c r="K153" s="30"/>
      <c r="L153" s="30"/>
    </row>
    <row r="154" spans="7:12" x14ac:dyDescent="0.25">
      <c r="G154" s="203"/>
      <c r="H154" s="204"/>
      <c r="I154" s="203"/>
      <c r="J154" s="30"/>
      <c r="K154" s="30"/>
      <c r="L154" s="30"/>
    </row>
    <row r="155" spans="7:12" x14ac:dyDescent="0.25">
      <c r="G155" s="203"/>
      <c r="H155" s="204"/>
      <c r="I155" s="203"/>
      <c r="J155" s="30"/>
      <c r="K155" s="30"/>
      <c r="L155" s="30"/>
    </row>
    <row r="156" spans="7:12" x14ac:dyDescent="0.25">
      <c r="G156" s="203"/>
      <c r="H156" s="204"/>
      <c r="I156" s="203"/>
      <c r="J156" s="30"/>
      <c r="K156" s="30"/>
      <c r="L156" s="30"/>
    </row>
    <row r="157" spans="7:12" x14ac:dyDescent="0.25">
      <c r="G157" s="203"/>
      <c r="H157" s="204"/>
      <c r="I157" s="203"/>
      <c r="J157" s="30"/>
      <c r="K157" s="30"/>
      <c r="L157" s="30"/>
    </row>
    <row r="158" spans="7:12" x14ac:dyDescent="0.25">
      <c r="G158" s="203"/>
      <c r="H158" s="204"/>
      <c r="I158" s="203"/>
      <c r="J158" s="30"/>
      <c r="K158" s="30"/>
      <c r="L158" s="30"/>
    </row>
    <row r="159" spans="7:12" x14ac:dyDescent="0.25">
      <c r="G159" s="203"/>
      <c r="H159" s="204"/>
      <c r="I159" s="203"/>
      <c r="J159" s="30"/>
      <c r="K159" s="30"/>
      <c r="L159" s="30"/>
    </row>
    <row r="160" spans="7:12" x14ac:dyDescent="0.25">
      <c r="G160" s="203"/>
      <c r="H160" s="204"/>
      <c r="I160" s="203"/>
      <c r="J160" s="30"/>
      <c r="K160" s="30"/>
      <c r="L160" s="30"/>
    </row>
    <row r="161" spans="7:12" x14ac:dyDescent="0.25">
      <c r="G161" s="203"/>
      <c r="H161" s="204"/>
      <c r="I161" s="203"/>
      <c r="J161" s="30"/>
      <c r="K161" s="30"/>
      <c r="L161" s="30"/>
    </row>
    <row r="162" spans="7:12" x14ac:dyDescent="0.25">
      <c r="G162" s="203"/>
      <c r="H162" s="204"/>
      <c r="I162" s="203"/>
      <c r="J162" s="30"/>
      <c r="K162" s="30"/>
      <c r="L162" s="30"/>
    </row>
    <row r="163" spans="7:12" x14ac:dyDescent="0.25">
      <c r="G163" s="203"/>
      <c r="H163" s="204"/>
      <c r="I163" s="203"/>
      <c r="J163" s="30"/>
      <c r="K163" s="30"/>
      <c r="L163" s="30"/>
    </row>
    <row r="164" spans="7:12" x14ac:dyDescent="0.25">
      <c r="G164" s="203"/>
      <c r="H164" s="204"/>
      <c r="I164" s="203"/>
      <c r="J164" s="30"/>
      <c r="K164" s="30"/>
      <c r="L164" s="30"/>
    </row>
    <row r="165" spans="7:12" x14ac:dyDescent="0.25">
      <c r="G165" s="203"/>
      <c r="H165" s="204"/>
      <c r="I165" s="203"/>
      <c r="J165" s="30"/>
      <c r="K165" s="30"/>
      <c r="L165" s="30"/>
    </row>
    <row r="166" spans="7:12" x14ac:dyDescent="0.25">
      <c r="G166" s="203"/>
      <c r="H166" s="204"/>
      <c r="I166" s="203"/>
      <c r="J166" s="30"/>
      <c r="K166" s="30"/>
      <c r="L166" s="30"/>
    </row>
    <row r="167" spans="7:12" x14ac:dyDescent="0.25">
      <c r="G167" s="203"/>
      <c r="H167" s="204"/>
      <c r="I167" s="203"/>
      <c r="J167" s="30"/>
      <c r="K167" s="30"/>
      <c r="L167" s="30"/>
    </row>
    <row r="168" spans="7:12" x14ac:dyDescent="0.25">
      <c r="G168" s="203"/>
      <c r="H168" s="204"/>
      <c r="I168" s="203"/>
      <c r="J168" s="30"/>
      <c r="K168" s="30"/>
      <c r="L168" s="30"/>
    </row>
    <row r="169" spans="7:12" x14ac:dyDescent="0.25">
      <c r="G169" s="203"/>
      <c r="H169" s="204"/>
      <c r="I169" s="203"/>
      <c r="J169" s="30"/>
      <c r="K169" s="30"/>
      <c r="L169" s="30"/>
    </row>
    <row r="170" spans="7:12" x14ac:dyDescent="0.25">
      <c r="G170" s="203"/>
      <c r="H170" s="204"/>
      <c r="I170" s="203"/>
      <c r="J170" s="30"/>
      <c r="K170" s="30"/>
      <c r="L170" s="30"/>
    </row>
    <row r="171" spans="7:12" x14ac:dyDescent="0.25">
      <c r="G171" s="30"/>
      <c r="H171" s="30"/>
      <c r="I171" s="30"/>
      <c r="J171" s="30"/>
      <c r="K171" s="30"/>
      <c r="L171" s="30"/>
    </row>
  </sheetData>
  <mergeCells count="7">
    <mergeCell ref="A1:D1"/>
    <mergeCell ref="A3:A4"/>
    <mergeCell ref="B3:D3"/>
    <mergeCell ref="A100:E100"/>
    <mergeCell ref="A54:A55"/>
    <mergeCell ref="B54:D54"/>
    <mergeCell ref="A52:D52"/>
  </mergeCells>
  <pageMargins left="0.70866141732283472" right="0.70866141732283472" top="0.59055118110236227" bottom="0.7874015748031496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workbookViewId="0">
      <selection activeCell="K22" sqref="K22"/>
    </sheetView>
  </sheetViews>
  <sheetFormatPr defaultRowHeight="15" x14ac:dyDescent="0.25"/>
  <sheetData>
    <row r="2" spans="1:10" ht="20.25" x14ac:dyDescent="0.3">
      <c r="A2" s="578" t="s">
        <v>388</v>
      </c>
      <c r="B2" s="578"/>
      <c r="C2" s="578"/>
      <c r="D2" s="578"/>
      <c r="E2" s="578"/>
      <c r="F2" s="578"/>
      <c r="G2" s="578"/>
      <c r="H2" s="578"/>
      <c r="I2" s="578"/>
    </row>
    <row r="5" spans="1:10" ht="15.75" x14ac:dyDescent="0.25">
      <c r="A5" s="45" t="s">
        <v>100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s="118" customFormat="1" x14ac:dyDescent="0.25">
      <c r="A7" s="210" t="s">
        <v>367</v>
      </c>
      <c r="B7" s="210"/>
      <c r="C7" s="210"/>
      <c r="D7" s="210"/>
      <c r="E7" s="210"/>
      <c r="F7" s="210"/>
      <c r="G7" s="210"/>
      <c r="H7" s="210"/>
      <c r="I7" s="1"/>
      <c r="J7" s="1"/>
    </row>
    <row r="8" spans="1:10" s="118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s="118" customFormat="1" x14ac:dyDescent="0.25">
      <c r="A9" s="581" t="s">
        <v>101</v>
      </c>
      <c r="B9" s="581"/>
      <c r="C9" s="581"/>
      <c r="D9" s="581"/>
      <c r="E9" s="581"/>
      <c r="F9" s="581"/>
      <c r="G9" s="581"/>
      <c r="H9" s="581"/>
      <c r="I9" s="1">
        <v>1</v>
      </c>
      <c r="J9" s="1"/>
    </row>
    <row r="10" spans="1:10" s="118" customForma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s="118" customFormat="1" x14ac:dyDescent="0.25">
      <c r="A11" s="581" t="s">
        <v>389</v>
      </c>
      <c r="B11" s="581"/>
      <c r="C11" s="581"/>
      <c r="D11" s="581"/>
      <c r="E11" s="581"/>
      <c r="F11" s="581"/>
      <c r="G11" s="581"/>
      <c r="H11" s="581"/>
      <c r="I11" s="1">
        <v>2</v>
      </c>
      <c r="J11" s="1"/>
    </row>
    <row r="12" spans="1:10" s="118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s="118" customFormat="1" x14ac:dyDescent="0.25">
      <c r="A13" s="1" t="s">
        <v>390</v>
      </c>
      <c r="B13" s="1"/>
      <c r="C13" s="1"/>
      <c r="D13" s="1"/>
      <c r="E13" s="1"/>
      <c r="F13" s="1"/>
      <c r="G13" s="1"/>
      <c r="H13" s="1"/>
      <c r="I13" s="1">
        <v>7</v>
      </c>
      <c r="J13" s="1"/>
    </row>
    <row r="14" spans="1:10" s="118" customForma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s="118" customFormat="1" x14ac:dyDescent="0.25">
      <c r="A15" s="581" t="s">
        <v>106</v>
      </c>
      <c r="B15" s="581"/>
      <c r="C15" s="581"/>
      <c r="D15" s="581"/>
      <c r="E15" s="581"/>
      <c r="F15" s="581"/>
      <c r="G15" s="581"/>
      <c r="H15" s="581"/>
      <c r="I15" s="1">
        <v>12</v>
      </c>
      <c r="J15" s="1"/>
    </row>
    <row r="16" spans="1:10" s="118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s="118" customFormat="1" x14ac:dyDescent="0.25">
      <c r="A17" s="1" t="s">
        <v>374</v>
      </c>
      <c r="B17" s="1"/>
      <c r="C17" s="1"/>
      <c r="D17" s="1"/>
      <c r="E17" s="1"/>
      <c r="F17" s="1"/>
      <c r="G17" s="1"/>
      <c r="H17" s="1"/>
      <c r="I17" s="1">
        <v>13</v>
      </c>
      <c r="J17" s="1"/>
    </row>
    <row r="18" spans="1:10" s="118" customForma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s="118" customFormat="1" x14ac:dyDescent="0.25">
      <c r="A19" s="581" t="s">
        <v>240</v>
      </c>
      <c r="B19" s="581"/>
      <c r="C19" s="581"/>
      <c r="D19" s="581"/>
      <c r="E19" s="581"/>
      <c r="F19" s="581"/>
      <c r="G19" s="581"/>
      <c r="H19" s="581"/>
      <c r="I19" s="1">
        <v>14</v>
      </c>
      <c r="J19" s="1"/>
    </row>
    <row r="20" spans="1:10" s="118" customForma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s="118" customFormat="1" x14ac:dyDescent="0.25">
      <c r="A21" s="1" t="s">
        <v>375</v>
      </c>
      <c r="B21" s="1"/>
      <c r="C21" s="1"/>
      <c r="D21" s="1"/>
      <c r="E21" s="1"/>
      <c r="F21" s="1"/>
      <c r="G21" s="1"/>
      <c r="H21" s="1"/>
      <c r="I21" s="1">
        <v>15</v>
      </c>
      <c r="J21" s="1"/>
    </row>
    <row r="22" spans="1:10" s="118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118" customFormat="1" x14ac:dyDescent="0.25">
      <c r="A23" s="1" t="s">
        <v>376</v>
      </c>
      <c r="B23" s="1"/>
      <c r="C23" s="1"/>
      <c r="D23" s="1"/>
      <c r="E23" s="1"/>
      <c r="F23" s="1"/>
      <c r="G23" s="1"/>
      <c r="H23" s="1"/>
      <c r="I23" s="1">
        <v>16</v>
      </c>
      <c r="J23" s="1"/>
    </row>
    <row r="24" spans="1:10" s="118" customForma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s="118" customFormat="1" x14ac:dyDescent="0.25">
      <c r="A25" s="210" t="s">
        <v>377</v>
      </c>
      <c r="B25" s="210"/>
      <c r="C25" s="210"/>
      <c r="D25" s="210"/>
      <c r="E25" s="210"/>
      <c r="F25" s="210"/>
      <c r="G25" s="210"/>
      <c r="H25" s="210"/>
      <c r="I25" s="1">
        <v>17</v>
      </c>
      <c r="J25" s="1"/>
    </row>
    <row r="26" spans="1:10" s="118" customForma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s="118" customFormat="1" x14ac:dyDescent="0.25">
      <c r="A27" s="210" t="s">
        <v>378</v>
      </c>
      <c r="B27" s="210"/>
      <c r="C27" s="210"/>
      <c r="D27" s="210"/>
      <c r="E27" s="210"/>
      <c r="F27" s="210"/>
      <c r="G27" s="210"/>
      <c r="H27" s="210"/>
      <c r="I27" s="1">
        <v>18</v>
      </c>
      <c r="J27" s="1"/>
    </row>
    <row r="28" spans="1:10" s="118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580" t="s">
        <v>379</v>
      </c>
      <c r="B29" s="580"/>
      <c r="C29" s="580"/>
      <c r="D29" s="580"/>
      <c r="E29" s="580"/>
      <c r="F29" s="580"/>
      <c r="G29" s="580"/>
      <c r="H29" s="580"/>
      <c r="I29" s="1">
        <v>20</v>
      </c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210" t="s">
        <v>415</v>
      </c>
      <c r="B31" s="209"/>
      <c r="C31" s="209"/>
      <c r="D31" s="209"/>
      <c r="E31" s="209"/>
      <c r="F31" s="209"/>
      <c r="G31" s="209"/>
      <c r="H31" s="209"/>
      <c r="I31">
        <v>23</v>
      </c>
    </row>
    <row r="54" spans="1:9" x14ac:dyDescent="0.25">
      <c r="A54" s="579"/>
      <c r="B54" s="579"/>
      <c r="C54" s="579"/>
      <c r="D54" s="579"/>
      <c r="E54" s="579"/>
      <c r="F54" s="579"/>
      <c r="G54" s="579"/>
      <c r="H54" s="579"/>
      <c r="I54" s="579"/>
    </row>
  </sheetData>
  <mergeCells count="7">
    <mergeCell ref="A2:I2"/>
    <mergeCell ref="A54:I54"/>
    <mergeCell ref="A29:H29"/>
    <mergeCell ref="A9:H9"/>
    <mergeCell ref="A11:H11"/>
    <mergeCell ref="A15:H15"/>
    <mergeCell ref="A19:H19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workbookViewId="0">
      <selection activeCell="I18" sqref="I18"/>
    </sheetView>
  </sheetViews>
  <sheetFormatPr defaultRowHeight="15" x14ac:dyDescent="0.25"/>
  <sheetData>
    <row r="2" spans="1:10" ht="43.5" customHeight="1" x14ac:dyDescent="0.3">
      <c r="A2" s="840" t="s">
        <v>344</v>
      </c>
      <c r="B2" s="840"/>
      <c r="C2" s="840"/>
      <c r="D2" s="840"/>
      <c r="E2" s="840"/>
      <c r="F2" s="840"/>
      <c r="G2" s="840"/>
      <c r="H2" s="840"/>
      <c r="I2" s="840"/>
    </row>
    <row r="5" spans="1:10" ht="15.75" x14ac:dyDescent="0.25">
      <c r="A5" s="45" t="s">
        <v>100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393</v>
      </c>
      <c r="B7" s="1"/>
      <c r="C7" s="1"/>
      <c r="D7" s="1"/>
      <c r="E7" s="1"/>
      <c r="F7" s="1"/>
      <c r="G7" s="1"/>
      <c r="H7" s="1"/>
      <c r="I7" s="69">
        <v>25</v>
      </c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69"/>
      <c r="J8" s="1"/>
    </row>
    <row r="9" spans="1:10" x14ac:dyDescent="0.25">
      <c r="A9" s="1" t="s">
        <v>111</v>
      </c>
      <c r="B9" s="1"/>
      <c r="C9" s="1"/>
      <c r="D9" s="1"/>
      <c r="E9" s="1"/>
      <c r="F9" s="1"/>
      <c r="G9" s="1"/>
      <c r="H9" s="1"/>
      <c r="I9" s="69">
        <v>26</v>
      </c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69"/>
      <c r="J10" s="1"/>
    </row>
    <row r="11" spans="1:10" x14ac:dyDescent="0.25">
      <c r="A11" s="1" t="s">
        <v>439</v>
      </c>
      <c r="B11" s="1"/>
      <c r="C11" s="1"/>
      <c r="D11" s="1"/>
      <c r="E11" s="1"/>
      <c r="F11" s="1"/>
      <c r="G11" s="1"/>
      <c r="H11" s="1"/>
      <c r="I11" s="69">
        <v>28</v>
      </c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69"/>
      <c r="J12" s="1"/>
    </row>
    <row r="13" spans="1:10" x14ac:dyDescent="0.25">
      <c r="A13" s="1" t="s">
        <v>108</v>
      </c>
      <c r="B13" s="1"/>
      <c r="C13" s="1"/>
      <c r="D13" s="1"/>
      <c r="E13" s="1"/>
      <c r="F13" s="1"/>
      <c r="G13" s="1"/>
      <c r="H13" s="1"/>
      <c r="I13" s="69">
        <v>29</v>
      </c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69"/>
      <c r="J14" s="1"/>
    </row>
    <row r="15" spans="1:10" x14ac:dyDescent="0.25">
      <c r="A15" s="1" t="s">
        <v>109</v>
      </c>
      <c r="B15" s="1"/>
      <c r="C15" s="1"/>
      <c r="D15" s="1"/>
      <c r="E15" s="1"/>
      <c r="F15" s="1"/>
      <c r="G15" s="1"/>
      <c r="H15" s="1"/>
      <c r="I15" s="69">
        <v>33</v>
      </c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69"/>
      <c r="J16" s="1"/>
    </row>
    <row r="17" spans="1:10" x14ac:dyDescent="0.25">
      <c r="A17" s="1" t="s">
        <v>110</v>
      </c>
      <c r="B17" s="1"/>
      <c r="C17" s="1"/>
      <c r="D17" s="1"/>
      <c r="E17" s="1"/>
      <c r="F17" s="1"/>
      <c r="G17" s="1"/>
      <c r="H17" s="1"/>
      <c r="I17" s="69">
        <v>34</v>
      </c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69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70"/>
    </row>
    <row r="29" spans="1:10" ht="15.75" x14ac:dyDescent="0.25">
      <c r="A29" s="46"/>
    </row>
    <row r="30" spans="1:10" ht="15.75" x14ac:dyDescent="0.25">
      <c r="A30" s="46"/>
    </row>
    <row r="31" spans="1:10" ht="15.75" x14ac:dyDescent="0.25">
      <c r="A31" s="46"/>
    </row>
    <row r="32" spans="1:10" ht="15.75" x14ac:dyDescent="0.25">
      <c r="A32" s="46"/>
    </row>
    <row r="33" spans="1:9" ht="15.75" x14ac:dyDescent="0.25">
      <c r="A33" s="46"/>
    </row>
    <row r="34" spans="1:9" ht="15.75" x14ac:dyDescent="0.25">
      <c r="A34" s="46"/>
    </row>
    <row r="45" spans="1:9" x14ac:dyDescent="0.25">
      <c r="A45" s="579"/>
      <c r="B45" s="579"/>
      <c r="C45" s="579"/>
      <c r="D45" s="579"/>
      <c r="E45" s="579"/>
      <c r="F45" s="579"/>
      <c r="G45" s="579"/>
      <c r="H45" s="579"/>
      <c r="I45" s="579"/>
    </row>
    <row r="49" spans="1:9" x14ac:dyDescent="0.25">
      <c r="A49" s="579"/>
      <c r="B49" s="579"/>
      <c r="C49" s="579"/>
      <c r="D49" s="579"/>
      <c r="E49" s="579"/>
      <c r="F49" s="579"/>
      <c r="G49" s="579"/>
      <c r="H49" s="579"/>
      <c r="I49" s="579"/>
    </row>
  </sheetData>
  <mergeCells count="3">
    <mergeCell ref="A2:I2"/>
    <mergeCell ref="A45:I45"/>
    <mergeCell ref="A49:I4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49" sqref="A49"/>
    </sheetView>
  </sheetViews>
  <sheetFormatPr defaultRowHeight="15" x14ac:dyDescent="0.25"/>
  <cols>
    <col min="1" max="1" width="5.42578125" customWidth="1"/>
    <col min="3" max="3" width="55.7109375" customWidth="1"/>
    <col min="4" max="4" width="9.85546875" customWidth="1"/>
  </cols>
  <sheetData>
    <row r="1" spans="1:6" ht="18.75" x14ac:dyDescent="0.3">
      <c r="A1" s="590" t="s">
        <v>392</v>
      </c>
      <c r="B1" s="590"/>
      <c r="C1" s="590"/>
      <c r="D1" s="590"/>
      <c r="E1" s="25"/>
      <c r="F1" s="25"/>
    </row>
    <row r="2" spans="1:6" x14ac:dyDescent="0.25">
      <c r="A2" s="31"/>
    </row>
    <row r="3" spans="1:6" x14ac:dyDescent="0.25">
      <c r="A3" s="31"/>
      <c r="B3" s="31"/>
      <c r="C3" s="32"/>
    </row>
    <row r="4" spans="1:6" ht="18.75" x14ac:dyDescent="0.3">
      <c r="A4" s="33"/>
      <c r="C4" s="10"/>
      <c r="D4" s="34"/>
      <c r="E4" s="43"/>
    </row>
    <row r="5" spans="1:6" x14ac:dyDescent="0.25">
      <c r="B5" s="35" t="s">
        <v>90</v>
      </c>
      <c r="C5" s="10"/>
      <c r="D5" s="36"/>
      <c r="E5" s="42"/>
    </row>
    <row r="6" spans="1:6" x14ac:dyDescent="0.25">
      <c r="B6" s="37"/>
      <c r="C6" s="10" t="s">
        <v>91</v>
      </c>
      <c r="D6" s="38">
        <v>1.32</v>
      </c>
      <c r="E6" s="42"/>
    </row>
    <row r="7" spans="1:6" x14ac:dyDescent="0.25">
      <c r="B7" s="37"/>
      <c r="C7" s="10" t="s">
        <v>92</v>
      </c>
      <c r="D7" s="38">
        <v>1.32</v>
      </c>
      <c r="E7" s="42"/>
    </row>
    <row r="8" spans="1:6" x14ac:dyDescent="0.25">
      <c r="B8" s="37"/>
      <c r="C8" s="10" t="s">
        <v>93</v>
      </c>
      <c r="D8" s="38">
        <v>1.32</v>
      </c>
      <c r="E8" s="42"/>
    </row>
    <row r="9" spans="1:6" x14ac:dyDescent="0.25">
      <c r="B9" s="37"/>
      <c r="C9" s="10"/>
      <c r="D9" s="34"/>
      <c r="E9" s="42"/>
    </row>
    <row r="10" spans="1:6" x14ac:dyDescent="0.25">
      <c r="B10" s="37"/>
      <c r="C10" s="10" t="s">
        <v>94</v>
      </c>
      <c r="D10" s="36">
        <v>1.6</v>
      </c>
      <c r="E10" s="42"/>
    </row>
    <row r="11" spans="1:6" x14ac:dyDescent="0.25">
      <c r="B11" s="37"/>
      <c r="C11" s="10"/>
      <c r="D11" s="39"/>
      <c r="E11" s="42"/>
    </row>
    <row r="12" spans="1:6" x14ac:dyDescent="0.25">
      <c r="B12" s="35" t="s">
        <v>95</v>
      </c>
      <c r="C12" s="10"/>
      <c r="D12" s="34"/>
      <c r="E12" s="42"/>
    </row>
    <row r="13" spans="1:6" x14ac:dyDescent="0.25">
      <c r="B13" s="37"/>
      <c r="C13" s="10" t="s">
        <v>96</v>
      </c>
      <c r="D13" s="36">
        <v>1.32</v>
      </c>
      <c r="E13" s="42"/>
    </row>
    <row r="14" spans="1:6" x14ac:dyDescent="0.25">
      <c r="B14" s="37"/>
      <c r="C14" s="10" t="s">
        <v>97</v>
      </c>
      <c r="D14" s="36">
        <v>1.32</v>
      </c>
      <c r="E14" s="42"/>
    </row>
    <row r="15" spans="1:6" x14ac:dyDescent="0.25">
      <c r="B15" s="37"/>
      <c r="C15" s="10"/>
      <c r="D15" s="36"/>
      <c r="E15" s="42"/>
    </row>
    <row r="16" spans="1:6" x14ac:dyDescent="0.25">
      <c r="B16" s="35" t="s">
        <v>98</v>
      </c>
      <c r="C16" s="10"/>
      <c r="D16" s="40"/>
      <c r="E16" s="42"/>
    </row>
    <row r="17" spans="2:5" x14ac:dyDescent="0.25">
      <c r="B17" s="37"/>
      <c r="C17" s="10" t="s">
        <v>99</v>
      </c>
      <c r="D17" s="36">
        <v>2.5</v>
      </c>
      <c r="E17" s="42"/>
    </row>
    <row r="18" spans="2:5" x14ac:dyDescent="0.25">
      <c r="B18" s="37"/>
      <c r="C18" s="10"/>
      <c r="D18" s="41"/>
      <c r="E18" s="42"/>
    </row>
    <row r="39" spans="1:4" s="118" customFormat="1" x14ac:dyDescent="0.25"/>
    <row r="40" spans="1:4" s="118" customFormat="1" x14ac:dyDescent="0.25"/>
    <row r="41" spans="1:4" s="118" customFormat="1" x14ac:dyDescent="0.25"/>
    <row r="42" spans="1:4" s="118" customFormat="1" x14ac:dyDescent="0.25"/>
    <row r="48" spans="1:4" x14ac:dyDescent="0.25">
      <c r="A48" s="579" t="s">
        <v>706</v>
      </c>
      <c r="B48" s="579"/>
      <c r="C48" s="579"/>
      <c r="D48" s="579"/>
    </row>
  </sheetData>
  <mergeCells count="2">
    <mergeCell ref="A48:D48"/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zoomScaleNormal="100" workbookViewId="0">
      <selection activeCell="G29" sqref="G29"/>
    </sheetView>
  </sheetViews>
  <sheetFormatPr defaultRowHeight="15" x14ac:dyDescent="0.25"/>
  <cols>
    <col min="1" max="1" width="59.5703125" customWidth="1"/>
    <col min="2" max="3" width="0" hidden="1" customWidth="1"/>
  </cols>
  <sheetData>
    <row r="1" spans="1:7" ht="19.5" thickBot="1" x14ac:dyDescent="0.35">
      <c r="A1" s="841" t="s">
        <v>114</v>
      </c>
      <c r="B1" s="842"/>
      <c r="C1" s="842"/>
      <c r="D1" s="842"/>
      <c r="E1" s="842"/>
      <c r="F1" s="843"/>
    </row>
    <row r="3" spans="1:7" ht="15.75" thickBot="1" x14ac:dyDescent="0.3"/>
    <row r="4" spans="1:7" ht="26.25" thickBot="1" x14ac:dyDescent="0.3">
      <c r="A4" s="387" t="s">
        <v>115</v>
      </c>
      <c r="B4" s="388" t="s">
        <v>116</v>
      </c>
      <c r="C4" s="388" t="s">
        <v>117</v>
      </c>
      <c r="D4" s="389" t="s">
        <v>118</v>
      </c>
      <c r="E4" s="390" t="s">
        <v>119</v>
      </c>
      <c r="F4" s="391" t="s">
        <v>299</v>
      </c>
    </row>
    <row r="5" spans="1:7" ht="25.5" x14ac:dyDescent="0.25">
      <c r="A5" s="54" t="s">
        <v>129</v>
      </c>
      <c r="B5" s="127">
        <v>126.05042016806723</v>
      </c>
      <c r="C5" s="128">
        <v>2</v>
      </c>
      <c r="D5" s="252">
        <v>0.15</v>
      </c>
      <c r="E5" s="131">
        <v>200</v>
      </c>
      <c r="F5" s="250">
        <f>E5-(E5*15/115)</f>
        <v>173.91304347826087</v>
      </c>
    </row>
    <row r="6" spans="1:7" x14ac:dyDescent="0.25">
      <c r="A6" s="53" t="s">
        <v>274</v>
      </c>
      <c r="B6" s="119">
        <v>126.05042016806723</v>
      </c>
      <c r="C6" s="120">
        <v>2</v>
      </c>
      <c r="D6" s="253">
        <v>0.15</v>
      </c>
      <c r="E6" s="132">
        <v>200</v>
      </c>
      <c r="F6" s="251">
        <f t="shared" ref="F6:F11" si="0">E6-(E6*15/115)</f>
        <v>173.91304347826087</v>
      </c>
    </row>
    <row r="7" spans="1:7" ht="25.5" x14ac:dyDescent="0.25">
      <c r="A7" s="53" t="s">
        <v>130</v>
      </c>
      <c r="B7" s="119">
        <v>126.05042016806723</v>
      </c>
      <c r="C7" s="120">
        <v>2</v>
      </c>
      <c r="D7" s="253">
        <v>0.15</v>
      </c>
      <c r="E7" s="132">
        <v>150</v>
      </c>
      <c r="F7" s="251">
        <f t="shared" si="0"/>
        <v>130.43478260869566</v>
      </c>
      <c r="G7" s="47"/>
    </row>
    <row r="8" spans="1:7" x14ac:dyDescent="0.25">
      <c r="A8" s="49" t="s">
        <v>258</v>
      </c>
      <c r="B8" s="122">
        <v>126.05042016806723</v>
      </c>
      <c r="C8" s="123">
        <v>2</v>
      </c>
      <c r="D8" s="253">
        <v>0.15</v>
      </c>
      <c r="E8" s="132">
        <v>300</v>
      </c>
      <c r="F8" s="251">
        <f t="shared" si="0"/>
        <v>260.86956521739131</v>
      </c>
    </row>
    <row r="9" spans="1:7" x14ac:dyDescent="0.25">
      <c r="A9" s="49" t="s">
        <v>259</v>
      </c>
      <c r="B9" s="122">
        <v>67.226890756302524</v>
      </c>
      <c r="C9" s="123">
        <v>2</v>
      </c>
      <c r="D9" s="253">
        <v>0.15</v>
      </c>
      <c r="E9" s="132">
        <v>150</v>
      </c>
      <c r="F9" s="251">
        <f t="shared" si="0"/>
        <v>130.43478260869566</v>
      </c>
    </row>
    <row r="10" spans="1:7" x14ac:dyDescent="0.25">
      <c r="A10" s="49" t="s">
        <v>131</v>
      </c>
      <c r="B10" s="122">
        <v>568.80733944954136</v>
      </c>
      <c r="C10" s="123">
        <v>1</v>
      </c>
      <c r="D10" s="253">
        <v>0.15</v>
      </c>
      <c r="E10" s="132">
        <v>700</v>
      </c>
      <c r="F10" s="251">
        <f t="shared" si="0"/>
        <v>608.695652173913</v>
      </c>
    </row>
    <row r="11" spans="1:7" x14ac:dyDescent="0.25">
      <c r="A11" s="49" t="s">
        <v>132</v>
      </c>
      <c r="B11" s="122">
        <v>330.2752293577982</v>
      </c>
      <c r="C11" s="123">
        <v>1</v>
      </c>
      <c r="D11" s="253">
        <v>0.15</v>
      </c>
      <c r="E11" s="132">
        <v>380</v>
      </c>
      <c r="F11" s="251">
        <f t="shared" si="0"/>
        <v>330.43478260869563</v>
      </c>
    </row>
    <row r="12" spans="1:7" x14ac:dyDescent="0.25">
      <c r="A12" s="49" t="s">
        <v>133</v>
      </c>
      <c r="B12" s="122">
        <v>10.084033613445378</v>
      </c>
      <c r="C12" s="123">
        <v>2</v>
      </c>
      <c r="D12" s="253">
        <v>0.21</v>
      </c>
      <c r="E12" s="132">
        <v>15</v>
      </c>
      <c r="F12" s="251">
        <f>E12-(E12*21/121)</f>
        <v>12.396694214876034</v>
      </c>
    </row>
    <row r="13" spans="1:7" x14ac:dyDescent="0.25">
      <c r="A13" s="49" t="s">
        <v>134</v>
      </c>
      <c r="B13" s="122">
        <v>54.621848739495796</v>
      </c>
      <c r="C13" s="123">
        <v>2</v>
      </c>
      <c r="D13" s="253">
        <v>0.21</v>
      </c>
      <c r="E13" s="132">
        <v>70</v>
      </c>
      <c r="F13" s="251">
        <f>E13-(E13*21/121)</f>
        <v>57.851239669421489</v>
      </c>
    </row>
    <row r="14" spans="1:7" x14ac:dyDescent="0.25">
      <c r="A14" s="49" t="s">
        <v>135</v>
      </c>
      <c r="B14" s="122">
        <v>25.210084033613445</v>
      </c>
      <c r="C14" s="123">
        <v>2</v>
      </c>
      <c r="D14" s="253">
        <v>0.21</v>
      </c>
      <c r="E14" s="132">
        <v>30</v>
      </c>
      <c r="F14" s="251">
        <f>E14-(E14*21/121)</f>
        <v>24.793388429752067</v>
      </c>
    </row>
    <row r="15" spans="1:7" x14ac:dyDescent="0.25">
      <c r="A15" s="846" t="s">
        <v>136</v>
      </c>
      <c r="B15" s="847"/>
      <c r="C15" s="847"/>
      <c r="D15" s="847"/>
      <c r="E15" s="847"/>
      <c r="F15" s="848"/>
    </row>
    <row r="16" spans="1:7" x14ac:dyDescent="0.25">
      <c r="A16" s="49" t="s">
        <v>137</v>
      </c>
      <c r="B16" s="122">
        <v>84.033613445378151</v>
      </c>
      <c r="C16" s="123">
        <v>2</v>
      </c>
      <c r="D16" s="121">
        <v>0.21</v>
      </c>
      <c r="E16" s="133">
        <v>150</v>
      </c>
      <c r="F16" s="129">
        <f>E16-(E16*21/121)</f>
        <v>123.96694214876032</v>
      </c>
    </row>
    <row r="17" spans="1:7" ht="15.75" thickBot="1" x14ac:dyDescent="0.3">
      <c r="A17" s="56" t="s">
        <v>138</v>
      </c>
      <c r="B17" s="124">
        <v>42.016806722689076</v>
      </c>
      <c r="C17" s="125">
        <v>2</v>
      </c>
      <c r="D17" s="126">
        <v>0.21</v>
      </c>
      <c r="E17" s="134">
        <v>70</v>
      </c>
      <c r="F17" s="130">
        <f>E17-(E17*21/121)</f>
        <v>57.851239669421489</v>
      </c>
    </row>
    <row r="19" spans="1:7" x14ac:dyDescent="0.25">
      <c r="A19" s="57"/>
      <c r="B19" s="57"/>
      <c r="C19" s="57"/>
    </row>
    <row r="20" spans="1:7" x14ac:dyDescent="0.25">
      <c r="A20" s="58"/>
      <c r="B20" s="58"/>
      <c r="C20" s="58"/>
    </row>
    <row r="22" spans="1:7" ht="30" customHeight="1" x14ac:dyDescent="0.25">
      <c r="A22" s="844"/>
      <c r="B22" s="844"/>
      <c r="C22" s="844"/>
      <c r="D22" s="844"/>
      <c r="E22" s="844"/>
      <c r="F22" s="844"/>
      <c r="G22" s="47"/>
    </row>
    <row r="46" spans="1:6" ht="15.75" thickBot="1" x14ac:dyDescent="0.3">
      <c r="A46" s="579" t="s">
        <v>342</v>
      </c>
      <c r="B46" s="579"/>
      <c r="C46" s="579"/>
      <c r="D46" s="579"/>
      <c r="E46" s="579"/>
      <c r="F46" s="579"/>
    </row>
    <row r="47" spans="1:6" s="118" customFormat="1" ht="19.5" thickBot="1" x14ac:dyDescent="0.35">
      <c r="A47" s="849" t="s">
        <v>114</v>
      </c>
      <c r="B47" s="850"/>
      <c r="C47" s="850"/>
      <c r="D47" s="850"/>
      <c r="E47" s="850"/>
      <c r="F47" s="851"/>
    </row>
    <row r="48" spans="1:6" s="118" customFormat="1" x14ac:dyDescent="0.25">
      <c r="A48" s="208"/>
      <c r="B48" s="208"/>
      <c r="C48" s="208"/>
      <c r="D48" s="208"/>
      <c r="E48" s="208"/>
      <c r="F48" s="208"/>
    </row>
    <row r="49" spans="1:7" ht="15.75" x14ac:dyDescent="0.25">
      <c r="A49" s="845" t="s">
        <v>145</v>
      </c>
      <c r="B49" s="845"/>
      <c r="C49" s="845"/>
      <c r="D49" s="845"/>
      <c r="E49" s="845"/>
    </row>
    <row r="50" spans="1:7" ht="15.75" thickBot="1" x14ac:dyDescent="0.3"/>
    <row r="51" spans="1:7" ht="26.25" thickBot="1" x14ac:dyDescent="0.3">
      <c r="A51" s="73" t="s">
        <v>115</v>
      </c>
      <c r="B51" s="74"/>
      <c r="C51" s="74"/>
      <c r="D51" s="75" t="s">
        <v>118</v>
      </c>
      <c r="E51" s="76" t="s">
        <v>119</v>
      </c>
    </row>
    <row r="52" spans="1:7" x14ac:dyDescent="0.25">
      <c r="A52" s="59" t="s">
        <v>261</v>
      </c>
      <c r="D52" s="55">
        <v>0.15</v>
      </c>
      <c r="E52" s="50">
        <v>460</v>
      </c>
    </row>
    <row r="53" spans="1:7" x14ac:dyDescent="0.25">
      <c r="A53" s="79" t="s">
        <v>260</v>
      </c>
      <c r="D53" s="80">
        <v>0</v>
      </c>
      <c r="E53" s="50">
        <v>250</v>
      </c>
    </row>
    <row r="54" spans="1:7" ht="38.25" x14ac:dyDescent="0.25">
      <c r="A54" s="53" t="s">
        <v>141</v>
      </c>
      <c r="D54" s="55">
        <v>0.15</v>
      </c>
      <c r="E54" s="52">
        <v>250</v>
      </c>
      <c r="G54" s="47"/>
    </row>
    <row r="55" spans="1:7" x14ac:dyDescent="0.25">
      <c r="A55" s="49" t="s">
        <v>120</v>
      </c>
      <c r="D55" s="55">
        <v>0.15</v>
      </c>
      <c r="E55" s="50">
        <v>400</v>
      </c>
    </row>
    <row r="56" spans="1:7" x14ac:dyDescent="0.25">
      <c r="A56" s="49" t="s">
        <v>121</v>
      </c>
      <c r="D56" s="55">
        <v>0.15</v>
      </c>
      <c r="E56" s="50">
        <v>400</v>
      </c>
    </row>
    <row r="57" spans="1:7" x14ac:dyDescent="0.25">
      <c r="A57" s="49" t="s">
        <v>122</v>
      </c>
      <c r="D57" s="55">
        <v>0.15</v>
      </c>
      <c r="E57" s="50">
        <v>300</v>
      </c>
    </row>
    <row r="58" spans="1:7" x14ac:dyDescent="0.25">
      <c r="A58" s="49" t="s">
        <v>123</v>
      </c>
      <c r="D58" s="55">
        <v>0.15</v>
      </c>
      <c r="E58" s="50">
        <v>500</v>
      </c>
    </row>
    <row r="59" spans="1:7" x14ac:dyDescent="0.25">
      <c r="A59" s="49" t="s">
        <v>124</v>
      </c>
      <c r="D59" s="55">
        <v>0.15</v>
      </c>
      <c r="E59" s="50">
        <v>500</v>
      </c>
    </row>
    <row r="60" spans="1:7" x14ac:dyDescent="0.25">
      <c r="A60" s="49" t="s">
        <v>125</v>
      </c>
      <c r="D60" s="55">
        <v>0.15</v>
      </c>
      <c r="E60" s="50">
        <v>500</v>
      </c>
    </row>
    <row r="61" spans="1:7" ht="25.5" x14ac:dyDescent="0.25">
      <c r="A61" s="51" t="s">
        <v>126</v>
      </c>
      <c r="D61" s="55">
        <v>0.15</v>
      </c>
      <c r="E61" s="52">
        <v>300</v>
      </c>
    </row>
    <row r="62" spans="1:7" ht="25.5" x14ac:dyDescent="0.25">
      <c r="A62" s="54" t="s">
        <v>127</v>
      </c>
      <c r="D62" s="55">
        <v>0.15</v>
      </c>
      <c r="E62" s="52">
        <v>150</v>
      </c>
    </row>
    <row r="63" spans="1:7" x14ac:dyDescent="0.25">
      <c r="A63" s="54" t="s">
        <v>128</v>
      </c>
      <c r="D63" s="55">
        <v>0.15</v>
      </c>
      <c r="E63" s="52">
        <v>200</v>
      </c>
    </row>
    <row r="64" spans="1:7" s="118" customFormat="1" x14ac:dyDescent="0.25">
      <c r="A64" s="53" t="s">
        <v>476</v>
      </c>
      <c r="B64" s="30"/>
      <c r="C64" s="30"/>
      <c r="D64" s="55">
        <v>0.15</v>
      </c>
      <c r="E64" s="267">
        <v>350</v>
      </c>
    </row>
    <row r="65" spans="1:7" s="118" customFormat="1" x14ac:dyDescent="0.25">
      <c r="A65" s="265" t="s">
        <v>477</v>
      </c>
      <c r="B65" s="30"/>
      <c r="C65" s="30"/>
      <c r="D65" s="266">
        <v>0</v>
      </c>
      <c r="E65" s="267">
        <v>304</v>
      </c>
    </row>
    <row r="66" spans="1:7" x14ac:dyDescent="0.25">
      <c r="A66" s="60" t="s">
        <v>142</v>
      </c>
      <c r="D66" s="63">
        <f>VLOOKUP(C66,'[1]Vstupní data'!$A$1:$B$4,2)</f>
        <v>0</v>
      </c>
      <c r="E66" s="64">
        <v>50</v>
      </c>
    </row>
    <row r="67" spans="1:7" x14ac:dyDescent="0.25">
      <c r="A67" s="61" t="s">
        <v>143</v>
      </c>
      <c r="D67" s="65">
        <f>VLOOKUP(C67,'[1]Vstupní data'!$A$1:$B$4,2)</f>
        <v>0</v>
      </c>
      <c r="E67" s="66">
        <v>200</v>
      </c>
    </row>
    <row r="68" spans="1:7" ht="15.75" thickBot="1" x14ac:dyDescent="0.3">
      <c r="A68" s="62" t="s">
        <v>144</v>
      </c>
      <c r="D68" s="67">
        <f>VLOOKUP(C68,'[1]Vstupní data'!$A$1:$B$4,2)</f>
        <v>0</v>
      </c>
      <c r="E68" s="68">
        <v>150</v>
      </c>
    </row>
    <row r="70" spans="1:7" x14ac:dyDescent="0.25">
      <c r="A70" s="57" t="s">
        <v>139</v>
      </c>
      <c r="B70" s="57"/>
      <c r="C70" s="57"/>
    </row>
    <row r="71" spans="1:7" x14ac:dyDescent="0.25">
      <c r="A71" s="58" t="s">
        <v>140</v>
      </c>
      <c r="B71" s="58"/>
      <c r="C71" s="58"/>
    </row>
    <row r="73" spans="1:7" ht="30" customHeight="1" x14ac:dyDescent="0.25">
      <c r="A73" s="844" t="s">
        <v>112</v>
      </c>
      <c r="B73" s="844"/>
      <c r="C73" s="844"/>
      <c r="D73" s="844"/>
      <c r="E73" s="844"/>
      <c r="F73" s="844"/>
      <c r="G73" s="47"/>
    </row>
    <row r="85" spans="1:6" s="118" customFormat="1" x14ac:dyDescent="0.25"/>
    <row r="86" spans="1:6" s="118" customFormat="1" x14ac:dyDescent="0.25"/>
    <row r="90" spans="1:6" x14ac:dyDescent="0.25">
      <c r="A90" s="579" t="s">
        <v>663</v>
      </c>
      <c r="B90" s="579"/>
      <c r="C90" s="579"/>
      <c r="D90" s="579"/>
      <c r="E90" s="579"/>
      <c r="F90" s="579"/>
    </row>
  </sheetData>
  <mergeCells count="8">
    <mergeCell ref="A1:F1"/>
    <mergeCell ref="A22:F22"/>
    <mergeCell ref="A49:E49"/>
    <mergeCell ref="A46:F46"/>
    <mergeCell ref="A90:F90"/>
    <mergeCell ref="A73:F73"/>
    <mergeCell ref="A15:F15"/>
    <mergeCell ref="A47:F47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E13" sqref="E13"/>
    </sheetView>
  </sheetViews>
  <sheetFormatPr defaultColWidth="9.140625" defaultRowHeight="15" x14ac:dyDescent="0.25"/>
  <cols>
    <col min="1" max="1" width="36.42578125" style="118" customWidth="1"/>
    <col min="2" max="3" width="9.140625" style="118"/>
    <col min="4" max="4" width="3.7109375" style="118" customWidth="1"/>
    <col min="5" max="16384" width="9.140625" style="118"/>
  </cols>
  <sheetData>
    <row r="1" spans="1:8" ht="18.75" x14ac:dyDescent="0.3">
      <c r="A1" s="589" t="s">
        <v>266</v>
      </c>
      <c r="B1" s="590"/>
      <c r="C1" s="590"/>
      <c r="D1" s="590"/>
      <c r="E1" s="590"/>
      <c r="F1" s="590"/>
      <c r="G1" s="590"/>
    </row>
    <row r="3" spans="1:8" ht="15.75" thickBot="1" x14ac:dyDescent="0.3"/>
    <row r="4" spans="1:8" ht="48" thickBot="1" x14ac:dyDescent="0.3">
      <c r="A4" s="715" t="s">
        <v>26</v>
      </c>
      <c r="B4" s="716"/>
      <c r="C4" s="716"/>
      <c r="D4" s="716"/>
      <c r="E4" s="466" t="s">
        <v>298</v>
      </c>
      <c r="F4" s="467" t="s">
        <v>5</v>
      </c>
      <c r="G4" s="468" t="s">
        <v>299</v>
      </c>
    </row>
    <row r="5" spans="1:8" ht="15.75" x14ac:dyDescent="0.25">
      <c r="A5" s="641" t="s">
        <v>436</v>
      </c>
      <c r="B5" s="642"/>
      <c r="C5" s="642"/>
      <c r="D5" s="642"/>
      <c r="E5" s="4">
        <v>2769</v>
      </c>
      <c r="F5" s="107">
        <v>0</v>
      </c>
      <c r="G5" s="348">
        <v>2528</v>
      </c>
    </row>
    <row r="6" spans="1:8" ht="15.75" x14ac:dyDescent="0.25">
      <c r="A6" s="626" t="s">
        <v>437</v>
      </c>
      <c r="B6" s="627"/>
      <c r="C6" s="627"/>
      <c r="D6" s="627"/>
      <c r="E6" s="6">
        <v>2466</v>
      </c>
      <c r="F6" s="108">
        <v>0</v>
      </c>
      <c r="G6" s="349">
        <v>2242</v>
      </c>
    </row>
    <row r="7" spans="1:8" ht="15.75" x14ac:dyDescent="0.25">
      <c r="A7" s="626" t="s">
        <v>438</v>
      </c>
      <c r="B7" s="627"/>
      <c r="C7" s="627"/>
      <c r="D7" s="627"/>
      <c r="E7" s="6">
        <v>2218</v>
      </c>
      <c r="F7" s="108">
        <v>0</v>
      </c>
      <c r="G7" s="349">
        <v>1991</v>
      </c>
    </row>
    <row r="8" spans="1:8" ht="15.75" x14ac:dyDescent="0.25">
      <c r="A8" s="626" t="s">
        <v>265</v>
      </c>
      <c r="B8" s="627"/>
      <c r="C8" s="627"/>
      <c r="D8" s="627"/>
      <c r="E8" s="6">
        <v>2382</v>
      </c>
      <c r="F8" s="108">
        <v>0</v>
      </c>
      <c r="G8" s="349">
        <v>2332</v>
      </c>
      <c r="H8" s="47"/>
    </row>
    <row r="9" spans="1:8" ht="33.75" customHeight="1" x14ac:dyDescent="0.25">
      <c r="A9" s="852" t="s">
        <v>411</v>
      </c>
      <c r="B9" s="853"/>
      <c r="C9" s="853"/>
      <c r="D9" s="853"/>
      <c r="E9" s="26">
        <v>300</v>
      </c>
      <c r="F9" s="110">
        <v>21</v>
      </c>
      <c r="G9" s="524">
        <f>E9-(E9*21/121)</f>
        <v>247.93388429752065</v>
      </c>
      <c r="H9" s="47"/>
    </row>
    <row r="10" spans="1:8" ht="15.75" x14ac:dyDescent="0.25">
      <c r="A10" s="626" t="s">
        <v>113</v>
      </c>
      <c r="B10" s="627"/>
      <c r="C10" s="627"/>
      <c r="D10" s="627"/>
      <c r="E10" s="6">
        <v>250</v>
      </c>
      <c r="F10" s="108">
        <v>0</v>
      </c>
      <c r="G10" s="349">
        <v>200</v>
      </c>
    </row>
    <row r="11" spans="1:8" ht="15.75" x14ac:dyDescent="0.25">
      <c r="A11" s="626" t="s">
        <v>267</v>
      </c>
      <c r="B11" s="627"/>
      <c r="C11" s="627"/>
      <c r="D11" s="627"/>
      <c r="E11" s="6">
        <v>300</v>
      </c>
      <c r="F11" s="108">
        <v>21</v>
      </c>
      <c r="G11" s="349">
        <f>E11-(E11*21/121)</f>
        <v>247.93388429752065</v>
      </c>
    </row>
    <row r="12" spans="1:8" ht="15.75" x14ac:dyDescent="0.25">
      <c r="A12" s="626" t="s">
        <v>666</v>
      </c>
      <c r="B12" s="627"/>
      <c r="C12" s="627"/>
      <c r="D12" s="627"/>
      <c r="E12" s="6">
        <v>200</v>
      </c>
      <c r="F12" s="108">
        <v>0</v>
      </c>
      <c r="G12" s="349">
        <v>200</v>
      </c>
    </row>
    <row r="13" spans="1:8" ht="16.5" thickBot="1" x14ac:dyDescent="0.3">
      <c r="A13" s="650" t="s">
        <v>667</v>
      </c>
      <c r="B13" s="651"/>
      <c r="C13" s="651"/>
      <c r="D13" s="651"/>
      <c r="E13" s="7">
        <v>100</v>
      </c>
      <c r="F13" s="109">
        <v>0</v>
      </c>
      <c r="G13" s="350">
        <v>100</v>
      </c>
    </row>
    <row r="14" spans="1:8" ht="15.75" x14ac:dyDescent="0.25">
      <c r="A14" s="241"/>
      <c r="B14" s="241"/>
      <c r="C14" s="241"/>
      <c r="D14" s="241"/>
      <c r="E14" s="463"/>
      <c r="F14" s="463"/>
    </row>
    <row r="15" spans="1:8" ht="15.75" x14ac:dyDescent="0.25">
      <c r="A15" s="88" t="s">
        <v>268</v>
      </c>
      <c r="B15" s="88"/>
      <c r="C15" s="88"/>
      <c r="D15" s="88"/>
      <c r="E15" s="89"/>
      <c r="F15" s="89"/>
    </row>
    <row r="16" spans="1:8" ht="15.75" x14ac:dyDescent="0.25">
      <c r="A16" s="88" t="s">
        <v>269</v>
      </c>
      <c r="B16" s="88"/>
      <c r="C16" s="88"/>
      <c r="D16" s="88"/>
      <c r="E16" s="89"/>
      <c r="F16" s="89"/>
    </row>
    <row r="17" spans="1:6" ht="15.75" x14ac:dyDescent="0.25">
      <c r="A17" s="88" t="s">
        <v>573</v>
      </c>
      <c r="B17" s="88"/>
      <c r="C17" s="88"/>
      <c r="D17" s="88"/>
      <c r="E17" s="89"/>
      <c r="F17" s="89"/>
    </row>
    <row r="18" spans="1:6" ht="15.75" x14ac:dyDescent="0.25">
      <c r="A18" s="90" t="s">
        <v>270</v>
      </c>
      <c r="B18" s="47"/>
      <c r="C18" s="47"/>
      <c r="D18" s="47"/>
      <c r="E18" s="47"/>
      <c r="F18" s="47"/>
    </row>
    <row r="19" spans="1:6" ht="15.75" x14ac:dyDescent="0.25">
      <c r="A19" s="464"/>
    </row>
    <row r="20" spans="1:6" x14ac:dyDescent="0.25">
      <c r="A20" s="1"/>
    </row>
    <row r="45" spans="1:7" x14ac:dyDescent="0.25">
      <c r="A45" s="579" t="s">
        <v>358</v>
      </c>
      <c r="B45" s="579"/>
      <c r="C45" s="579"/>
      <c r="D45" s="579"/>
      <c r="E45" s="579"/>
      <c r="F45" s="579"/>
      <c r="G45" s="579"/>
    </row>
  </sheetData>
  <mergeCells count="12">
    <mergeCell ref="A45:G45"/>
    <mergeCell ref="A1:G1"/>
    <mergeCell ref="A11:D11"/>
    <mergeCell ref="A4:D4"/>
    <mergeCell ref="A5:D5"/>
    <mergeCell ref="A6:D6"/>
    <mergeCell ref="A8:D8"/>
    <mergeCell ref="A10:D10"/>
    <mergeCell ref="A9:D9"/>
    <mergeCell ref="A7:D7"/>
    <mergeCell ref="A12:D12"/>
    <mergeCell ref="A13:D1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workbookViewId="0">
      <selection activeCell="D165" sqref="D165"/>
    </sheetView>
  </sheetViews>
  <sheetFormatPr defaultColWidth="9.140625" defaultRowHeight="15" x14ac:dyDescent="0.25"/>
  <cols>
    <col min="1" max="4" width="9.140625" style="469"/>
    <col min="5" max="5" width="10.5703125" style="469" customWidth="1"/>
    <col min="6" max="16384" width="9.140625" style="469"/>
  </cols>
  <sheetData>
    <row r="1" spans="1:9" ht="18.75" x14ac:dyDescent="0.3">
      <c r="A1" s="589" t="s">
        <v>576</v>
      </c>
      <c r="B1" s="590"/>
      <c r="C1" s="590"/>
      <c r="D1" s="590"/>
      <c r="E1" s="590"/>
      <c r="F1" s="590"/>
      <c r="G1" s="590"/>
      <c r="H1" s="590"/>
      <c r="I1" s="590"/>
    </row>
    <row r="4" spans="1:9" ht="15.75" x14ac:dyDescent="0.25">
      <c r="A4" s="98" t="s">
        <v>714</v>
      </c>
      <c r="B4" s="98"/>
      <c r="C4" s="98"/>
      <c r="D4" s="98"/>
      <c r="E4" s="98"/>
      <c r="F4" s="98"/>
    </row>
    <row r="5" spans="1:9" ht="15.75" x14ac:dyDescent="0.25">
      <c r="A5" s="98" t="s">
        <v>725</v>
      </c>
      <c r="B5" s="98"/>
      <c r="C5" s="98"/>
      <c r="D5" s="98"/>
      <c r="E5" s="98"/>
      <c r="F5" s="98"/>
    </row>
    <row r="6" spans="1:9" ht="15.75" x14ac:dyDescent="0.25">
      <c r="A6" s="72" t="s">
        <v>713</v>
      </c>
      <c r="B6" s="72"/>
      <c r="C6" s="72"/>
      <c r="D6" s="72"/>
      <c r="E6" s="72"/>
      <c r="F6" s="72"/>
    </row>
    <row r="7" spans="1:9" ht="15.75" x14ac:dyDescent="0.25">
      <c r="A7" s="72"/>
      <c r="B7" s="72"/>
      <c r="C7" s="72"/>
      <c r="D7" s="72"/>
      <c r="E7" s="72"/>
      <c r="F7" s="72"/>
    </row>
    <row r="8" spans="1:9" ht="15.75" x14ac:dyDescent="0.25">
      <c r="A8" s="72" t="s">
        <v>262</v>
      </c>
      <c r="B8" s="72"/>
      <c r="C8" s="72"/>
      <c r="D8" s="72"/>
      <c r="E8" s="72"/>
      <c r="F8" s="77"/>
    </row>
    <row r="9" spans="1:9" ht="15.75" x14ac:dyDescent="0.25">
      <c r="A9" s="72" t="s">
        <v>574</v>
      </c>
      <c r="B9" s="72"/>
      <c r="C9" s="72"/>
      <c r="D9" s="72"/>
      <c r="E9" s="72"/>
    </row>
    <row r="10" spans="1:9" ht="15.75" x14ac:dyDescent="0.25">
      <c r="A10" s="72" t="s">
        <v>575</v>
      </c>
      <c r="E10" s="254" t="s">
        <v>273</v>
      </c>
    </row>
    <row r="11" spans="1:9" ht="15.75" x14ac:dyDescent="0.25">
      <c r="A11" s="72"/>
      <c r="E11" s="254"/>
    </row>
    <row r="12" spans="1:9" ht="15.75" x14ac:dyDescent="0.25">
      <c r="A12" s="72"/>
      <c r="E12" s="254"/>
    </row>
    <row r="13" spans="1:9" ht="15.75" x14ac:dyDescent="0.25">
      <c r="A13" s="72"/>
      <c r="E13" s="254"/>
    </row>
    <row r="14" spans="1:9" ht="15.75" x14ac:dyDescent="0.25">
      <c r="A14" s="72"/>
      <c r="E14" s="254"/>
    </row>
    <row r="47" spans="1:9" x14ac:dyDescent="0.25">
      <c r="A47" s="579" t="s">
        <v>359</v>
      </c>
      <c r="B47" s="579"/>
      <c r="C47" s="579"/>
      <c r="D47" s="579"/>
      <c r="E47" s="579"/>
      <c r="F47" s="579"/>
      <c r="G47" s="579"/>
      <c r="H47" s="579"/>
      <c r="I47" s="579"/>
    </row>
    <row r="97" spans="1:9" x14ac:dyDescent="0.25">
      <c r="A97" s="579" t="s">
        <v>360</v>
      </c>
      <c r="B97" s="579"/>
      <c r="C97" s="579"/>
      <c r="D97" s="579"/>
      <c r="E97" s="579"/>
      <c r="F97" s="579"/>
      <c r="G97" s="579"/>
      <c r="H97" s="579"/>
      <c r="I97" s="579"/>
    </row>
    <row r="149" spans="1:9" x14ac:dyDescent="0.25">
      <c r="A149" s="579" t="s">
        <v>489</v>
      </c>
      <c r="B149" s="579"/>
      <c r="C149" s="579"/>
      <c r="D149" s="579"/>
      <c r="E149" s="579"/>
      <c r="F149" s="579"/>
      <c r="G149" s="579"/>
      <c r="H149" s="579"/>
      <c r="I149" s="579"/>
    </row>
    <row r="199" spans="1:9" x14ac:dyDescent="0.25">
      <c r="A199" s="579" t="s">
        <v>490</v>
      </c>
      <c r="B199" s="579"/>
      <c r="C199" s="579"/>
      <c r="D199" s="579"/>
      <c r="E199" s="579"/>
      <c r="F199" s="579"/>
      <c r="G199" s="579"/>
      <c r="H199" s="579"/>
      <c r="I199" s="579"/>
    </row>
  </sheetData>
  <mergeCells count="5">
    <mergeCell ref="A97:I97"/>
    <mergeCell ref="A149:I149"/>
    <mergeCell ref="A199:I199"/>
    <mergeCell ref="A1:I1"/>
    <mergeCell ref="A47:I47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E14" sqref="E14"/>
    </sheetView>
  </sheetViews>
  <sheetFormatPr defaultRowHeight="15" x14ac:dyDescent="0.25"/>
  <cols>
    <col min="4" max="4" width="32.85546875" customWidth="1"/>
    <col min="5" max="5" width="15.85546875" customWidth="1"/>
  </cols>
  <sheetData>
    <row r="1" spans="1:6" ht="19.5" thickBot="1" x14ac:dyDescent="0.35">
      <c r="A1" s="841" t="s">
        <v>107</v>
      </c>
      <c r="B1" s="842"/>
      <c r="C1" s="842"/>
      <c r="D1" s="842"/>
      <c r="E1" s="842"/>
      <c r="F1" s="843"/>
    </row>
    <row r="2" spans="1:6" ht="15.75" thickBot="1" x14ac:dyDescent="0.3"/>
    <row r="3" spans="1:6" ht="29.25" thickBot="1" x14ac:dyDescent="0.3">
      <c r="A3" s="854" t="s">
        <v>26</v>
      </c>
      <c r="B3" s="855"/>
      <c r="C3" s="855"/>
      <c r="D3" s="856"/>
      <c r="E3" s="386" t="s">
        <v>298</v>
      </c>
      <c r="F3" s="359" t="s">
        <v>5</v>
      </c>
    </row>
    <row r="4" spans="1:6" ht="15.75" x14ac:dyDescent="0.25">
      <c r="A4" s="641" t="s">
        <v>249</v>
      </c>
      <c r="B4" s="642"/>
      <c r="C4" s="642"/>
      <c r="D4" s="642"/>
      <c r="E4" s="4">
        <v>280</v>
      </c>
      <c r="F4" s="5">
        <v>0</v>
      </c>
    </row>
    <row r="5" spans="1:6" ht="15.75" x14ac:dyDescent="0.25">
      <c r="A5" s="626" t="s">
        <v>250</v>
      </c>
      <c r="B5" s="627"/>
      <c r="C5" s="627"/>
      <c r="D5" s="627"/>
      <c r="E5" s="6">
        <v>235</v>
      </c>
      <c r="F5" s="138">
        <v>0</v>
      </c>
    </row>
    <row r="6" spans="1:6" s="469" customFormat="1" ht="15.75" x14ac:dyDescent="0.25">
      <c r="A6" s="857" t="s">
        <v>678</v>
      </c>
      <c r="B6" s="858"/>
      <c r="C6" s="858"/>
      <c r="D6" s="858"/>
      <c r="E6" s="71">
        <v>47</v>
      </c>
      <c r="F6" s="525"/>
    </row>
    <row r="7" spans="1:6" s="469" customFormat="1" ht="15.75" x14ac:dyDescent="0.25">
      <c r="A7" s="857" t="s">
        <v>679</v>
      </c>
      <c r="B7" s="858"/>
      <c r="C7" s="858"/>
      <c r="D7" s="858"/>
      <c r="E7" s="71">
        <v>105</v>
      </c>
      <c r="F7" s="525"/>
    </row>
    <row r="8" spans="1:6" s="469" customFormat="1" ht="15.75" x14ac:dyDescent="0.25">
      <c r="A8" s="857" t="s">
        <v>680</v>
      </c>
      <c r="B8" s="858"/>
      <c r="C8" s="858"/>
      <c r="D8" s="858"/>
      <c r="E8" s="71">
        <v>83</v>
      </c>
      <c r="F8" s="525"/>
    </row>
    <row r="9" spans="1:6" ht="15.75" x14ac:dyDescent="0.25">
      <c r="A9" s="632" t="s">
        <v>246</v>
      </c>
      <c r="B9" s="633"/>
      <c r="C9" s="633"/>
      <c r="D9" s="634"/>
      <c r="E9" s="71" t="s">
        <v>248</v>
      </c>
      <c r="F9" s="48" t="s">
        <v>248</v>
      </c>
    </row>
    <row r="10" spans="1:6" ht="16.5" thickBot="1" x14ac:dyDescent="0.3">
      <c r="A10" s="650" t="s">
        <v>247</v>
      </c>
      <c r="B10" s="651"/>
      <c r="C10" s="651"/>
      <c r="D10" s="651"/>
      <c r="E10" s="7" t="s">
        <v>248</v>
      </c>
      <c r="F10" s="8" t="s">
        <v>248</v>
      </c>
    </row>
    <row r="12" spans="1:6" x14ac:dyDescent="0.25">
      <c r="A12" s="1"/>
    </row>
    <row r="50" spans="1:6" x14ac:dyDescent="0.25">
      <c r="A50" s="579" t="s">
        <v>524</v>
      </c>
      <c r="B50" s="579"/>
      <c r="C50" s="579"/>
      <c r="D50" s="579"/>
      <c r="E50" s="579"/>
      <c r="F50" s="579"/>
    </row>
  </sheetData>
  <mergeCells count="10">
    <mergeCell ref="A1:F1"/>
    <mergeCell ref="A50:F50"/>
    <mergeCell ref="A3:D3"/>
    <mergeCell ref="A4:D4"/>
    <mergeCell ref="A5:D5"/>
    <mergeCell ref="A9:D9"/>
    <mergeCell ref="A10:D10"/>
    <mergeCell ref="A6:D6"/>
    <mergeCell ref="A7:D7"/>
    <mergeCell ref="A8:D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workbookViewId="0">
      <selection activeCell="A105" sqref="A105"/>
    </sheetView>
  </sheetViews>
  <sheetFormatPr defaultColWidth="9.140625" defaultRowHeight="15" x14ac:dyDescent="0.25"/>
  <cols>
    <col min="1" max="1" width="33.140625" style="469" customWidth="1"/>
    <col min="2" max="2" width="13.85546875" style="469" customWidth="1"/>
    <col min="3" max="3" width="12.7109375" style="469" customWidth="1"/>
    <col min="4" max="4" width="14.42578125" style="469" customWidth="1"/>
    <col min="5" max="5" width="9.140625" style="469"/>
    <col min="6" max="6" width="10.28515625" style="469" customWidth="1"/>
    <col min="7" max="7" width="16.28515625" style="469" customWidth="1"/>
    <col min="8" max="16384" width="9.140625" style="469"/>
  </cols>
  <sheetData>
    <row r="1" spans="1:12" ht="19.5" thickBot="1" x14ac:dyDescent="0.35">
      <c r="A1" s="841" t="s">
        <v>486</v>
      </c>
      <c r="B1" s="842"/>
      <c r="C1" s="842"/>
      <c r="D1" s="842"/>
    </row>
    <row r="2" spans="1:12" ht="15.75" thickBot="1" x14ac:dyDescent="0.3"/>
    <row r="3" spans="1:12" x14ac:dyDescent="0.25">
      <c r="A3" s="830" t="s">
        <v>26</v>
      </c>
      <c r="B3" s="860" t="s">
        <v>487</v>
      </c>
      <c r="C3" s="861"/>
      <c r="D3" s="862"/>
      <c r="F3" s="474"/>
      <c r="G3" s="474"/>
      <c r="H3" s="475"/>
    </row>
    <row r="4" spans="1:12" ht="15.75" thickBot="1" x14ac:dyDescent="0.3">
      <c r="A4" s="859"/>
      <c r="B4" s="383" t="s">
        <v>225</v>
      </c>
      <c r="C4" s="384" t="s">
        <v>488</v>
      </c>
      <c r="D4" s="385" t="s">
        <v>226</v>
      </c>
      <c r="F4" s="474"/>
      <c r="G4" s="474"/>
    </row>
    <row r="5" spans="1:12" x14ac:dyDescent="0.25">
      <c r="A5" s="482" t="s">
        <v>146</v>
      </c>
      <c r="B5" s="491">
        <v>0</v>
      </c>
      <c r="C5" s="483">
        <v>75</v>
      </c>
      <c r="D5" s="484">
        <f>C5*1.12</f>
        <v>84.000000000000014</v>
      </c>
      <c r="F5" s="474"/>
      <c r="G5" s="471"/>
      <c r="H5" s="472"/>
      <c r="I5" s="471"/>
      <c r="J5" s="478"/>
      <c r="K5" s="478"/>
      <c r="L5" s="478"/>
    </row>
    <row r="6" spans="1:12" x14ac:dyDescent="0.25">
      <c r="A6" s="476" t="s">
        <v>147</v>
      </c>
      <c r="B6" s="288">
        <v>0</v>
      </c>
      <c r="C6" s="480">
        <v>16</v>
      </c>
      <c r="D6" s="481">
        <f t="shared" ref="D6:D48" si="0">C6*1.12</f>
        <v>17.920000000000002</v>
      </c>
      <c r="F6" s="474"/>
      <c r="G6" s="471"/>
      <c r="H6" s="472"/>
      <c r="I6" s="471"/>
      <c r="J6" s="478"/>
      <c r="K6" s="478"/>
      <c r="L6" s="478"/>
    </row>
    <row r="7" spans="1:12" x14ac:dyDescent="0.25">
      <c r="A7" s="476" t="s">
        <v>148</v>
      </c>
      <c r="B7" s="288">
        <v>0</v>
      </c>
      <c r="C7" s="480">
        <v>24</v>
      </c>
      <c r="D7" s="481">
        <f t="shared" si="0"/>
        <v>26.880000000000003</v>
      </c>
      <c r="F7" s="474"/>
      <c r="G7" s="471"/>
      <c r="H7" s="472"/>
      <c r="I7" s="471"/>
      <c r="J7" s="478"/>
      <c r="K7" s="478"/>
      <c r="L7" s="478"/>
    </row>
    <row r="8" spans="1:12" x14ac:dyDescent="0.25">
      <c r="A8" s="476" t="s">
        <v>149</v>
      </c>
      <c r="B8" s="288">
        <v>0</v>
      </c>
      <c r="C8" s="480">
        <v>18</v>
      </c>
      <c r="D8" s="481">
        <f t="shared" si="0"/>
        <v>20.160000000000004</v>
      </c>
      <c r="F8" s="474"/>
      <c r="G8" s="471"/>
      <c r="H8" s="472"/>
      <c r="I8" s="471"/>
      <c r="J8" s="478"/>
      <c r="K8" s="478"/>
      <c r="L8" s="478"/>
    </row>
    <row r="9" spans="1:12" x14ac:dyDescent="0.25">
      <c r="A9" s="476" t="s">
        <v>150</v>
      </c>
      <c r="B9" s="288">
        <v>0</v>
      </c>
      <c r="C9" s="480">
        <v>28</v>
      </c>
      <c r="D9" s="481">
        <f t="shared" si="0"/>
        <v>31.360000000000003</v>
      </c>
      <c r="F9" s="474"/>
      <c r="G9" s="471"/>
      <c r="H9" s="472"/>
      <c r="I9" s="471"/>
      <c r="J9" s="478"/>
      <c r="K9" s="478"/>
      <c r="L9" s="478"/>
    </row>
    <row r="10" spans="1:12" x14ac:dyDescent="0.25">
      <c r="A10" s="476" t="s">
        <v>151</v>
      </c>
      <c r="B10" s="288">
        <v>0</v>
      </c>
      <c r="C10" s="480">
        <v>19</v>
      </c>
      <c r="D10" s="481">
        <f t="shared" si="0"/>
        <v>21.28</v>
      </c>
      <c r="F10" s="474"/>
      <c r="G10" s="471"/>
      <c r="H10" s="472"/>
      <c r="I10" s="471"/>
      <c r="J10" s="478"/>
      <c r="K10" s="478"/>
      <c r="L10" s="478"/>
    </row>
    <row r="11" spans="1:12" x14ac:dyDescent="0.25">
      <c r="A11" s="476" t="s">
        <v>152</v>
      </c>
      <c r="B11" s="288">
        <v>0</v>
      </c>
      <c r="C11" s="480">
        <v>29</v>
      </c>
      <c r="D11" s="481">
        <f t="shared" si="0"/>
        <v>32.480000000000004</v>
      </c>
      <c r="F11" s="474"/>
      <c r="G11" s="471"/>
      <c r="H11" s="472"/>
      <c r="I11" s="471"/>
      <c r="J11" s="478"/>
      <c r="K11" s="478"/>
      <c r="L11" s="478"/>
    </row>
    <row r="12" spans="1:12" x14ac:dyDescent="0.25">
      <c r="A12" s="476" t="s">
        <v>153</v>
      </c>
      <c r="B12" s="288">
        <v>0</v>
      </c>
      <c r="C12" s="480">
        <v>37</v>
      </c>
      <c r="D12" s="481">
        <f t="shared" si="0"/>
        <v>41.440000000000005</v>
      </c>
      <c r="F12" s="474"/>
      <c r="G12" s="471"/>
      <c r="H12" s="472"/>
      <c r="I12" s="471"/>
      <c r="J12" s="478"/>
      <c r="K12" s="478"/>
      <c r="L12" s="478"/>
    </row>
    <row r="13" spans="1:12" x14ac:dyDescent="0.25">
      <c r="A13" s="476" t="s">
        <v>154</v>
      </c>
      <c r="B13" s="288">
        <v>0</v>
      </c>
      <c r="C13" s="480">
        <v>47</v>
      </c>
      <c r="D13" s="481">
        <f t="shared" si="0"/>
        <v>52.640000000000008</v>
      </c>
      <c r="F13" s="474"/>
      <c r="G13" s="471"/>
      <c r="H13" s="472"/>
      <c r="I13" s="471"/>
      <c r="J13" s="478"/>
      <c r="K13" s="478"/>
      <c r="L13" s="478"/>
    </row>
    <row r="14" spans="1:12" x14ac:dyDescent="0.25">
      <c r="A14" s="476" t="s">
        <v>155</v>
      </c>
      <c r="B14" s="288">
        <v>0</v>
      </c>
      <c r="C14" s="480">
        <v>70</v>
      </c>
      <c r="D14" s="481">
        <f t="shared" si="0"/>
        <v>78.400000000000006</v>
      </c>
      <c r="F14" s="474"/>
      <c r="G14" s="471"/>
      <c r="H14" s="472"/>
      <c r="I14" s="471"/>
      <c r="J14" s="478"/>
      <c r="K14" s="478"/>
      <c r="L14" s="478"/>
    </row>
    <row r="15" spans="1:12" x14ac:dyDescent="0.25">
      <c r="A15" s="476" t="s">
        <v>156</v>
      </c>
      <c r="B15" s="288">
        <v>0</v>
      </c>
      <c r="C15" s="480">
        <v>55</v>
      </c>
      <c r="D15" s="481">
        <f t="shared" si="0"/>
        <v>61.600000000000009</v>
      </c>
      <c r="F15" s="474"/>
      <c r="G15" s="471"/>
      <c r="H15" s="472"/>
      <c r="I15" s="471"/>
      <c r="J15" s="478"/>
      <c r="K15" s="478"/>
      <c r="L15" s="478"/>
    </row>
    <row r="16" spans="1:12" x14ac:dyDescent="0.25">
      <c r="A16" s="476" t="s">
        <v>335</v>
      </c>
      <c r="B16" s="288">
        <v>0</v>
      </c>
      <c r="C16" s="480">
        <v>33</v>
      </c>
      <c r="D16" s="481">
        <f t="shared" si="0"/>
        <v>36.96</v>
      </c>
      <c r="F16" s="474"/>
      <c r="G16" s="471"/>
      <c r="H16" s="472"/>
      <c r="I16" s="471"/>
      <c r="J16" s="478"/>
      <c r="K16" s="478"/>
      <c r="L16" s="478"/>
    </row>
    <row r="17" spans="1:12" x14ac:dyDescent="0.25">
      <c r="A17" s="476" t="s">
        <v>157</v>
      </c>
      <c r="B17" s="288">
        <v>0</v>
      </c>
      <c r="C17" s="480">
        <v>19</v>
      </c>
      <c r="D17" s="481">
        <f t="shared" si="0"/>
        <v>21.28</v>
      </c>
      <c r="F17" s="474"/>
      <c r="G17" s="471"/>
      <c r="H17" s="472"/>
      <c r="I17" s="471"/>
      <c r="J17" s="478"/>
      <c r="K17" s="478"/>
      <c r="L17" s="478"/>
    </row>
    <row r="18" spans="1:12" x14ac:dyDescent="0.25">
      <c r="A18" s="476" t="s">
        <v>158</v>
      </c>
      <c r="B18" s="288">
        <v>0</v>
      </c>
      <c r="C18" s="480">
        <v>29</v>
      </c>
      <c r="D18" s="481">
        <f t="shared" si="0"/>
        <v>32.480000000000004</v>
      </c>
      <c r="F18" s="474"/>
      <c r="G18" s="471"/>
      <c r="H18" s="472"/>
      <c r="I18" s="471"/>
      <c r="J18" s="478"/>
      <c r="K18" s="478"/>
      <c r="L18" s="478"/>
    </row>
    <row r="19" spans="1:12" x14ac:dyDescent="0.25">
      <c r="A19" s="476" t="s">
        <v>159</v>
      </c>
      <c r="B19" s="288">
        <v>0</v>
      </c>
      <c r="C19" s="480">
        <v>16</v>
      </c>
      <c r="D19" s="481">
        <f t="shared" si="0"/>
        <v>17.920000000000002</v>
      </c>
      <c r="F19" s="474"/>
      <c r="G19" s="471"/>
      <c r="H19" s="472"/>
      <c r="I19" s="471"/>
      <c r="J19" s="478"/>
      <c r="K19" s="478"/>
      <c r="L19" s="478"/>
    </row>
    <row r="20" spans="1:12" x14ac:dyDescent="0.25">
      <c r="A20" s="476" t="s">
        <v>160</v>
      </c>
      <c r="B20" s="288">
        <v>0</v>
      </c>
      <c r="C20" s="480">
        <v>25</v>
      </c>
      <c r="D20" s="481">
        <f t="shared" si="0"/>
        <v>28.000000000000004</v>
      </c>
      <c r="F20" s="474"/>
      <c r="G20" s="471"/>
      <c r="H20" s="472"/>
      <c r="I20" s="471"/>
      <c r="J20" s="478"/>
      <c r="K20" s="478"/>
      <c r="L20" s="478"/>
    </row>
    <row r="21" spans="1:12" x14ac:dyDescent="0.25">
      <c r="A21" s="476" t="s">
        <v>161</v>
      </c>
      <c r="B21" s="288">
        <v>0</v>
      </c>
      <c r="C21" s="480">
        <v>15</v>
      </c>
      <c r="D21" s="481">
        <f t="shared" si="0"/>
        <v>16.8</v>
      </c>
      <c r="F21" s="474"/>
      <c r="G21" s="471"/>
      <c r="H21" s="472"/>
      <c r="I21" s="471"/>
      <c r="J21" s="478"/>
      <c r="K21" s="478"/>
      <c r="L21" s="478"/>
    </row>
    <row r="22" spans="1:12" x14ac:dyDescent="0.25">
      <c r="A22" s="476" t="s">
        <v>162</v>
      </c>
      <c r="B22" s="288">
        <v>0</v>
      </c>
      <c r="C22" s="480">
        <v>23</v>
      </c>
      <c r="D22" s="481">
        <f t="shared" si="0"/>
        <v>25.76</v>
      </c>
      <c r="F22" s="474"/>
      <c r="G22" s="471"/>
      <c r="H22" s="472"/>
      <c r="I22" s="471"/>
      <c r="J22" s="478"/>
      <c r="K22" s="478"/>
      <c r="L22" s="478"/>
    </row>
    <row r="23" spans="1:12" x14ac:dyDescent="0.25">
      <c r="A23" s="476" t="s">
        <v>163</v>
      </c>
      <c r="B23" s="288">
        <v>0</v>
      </c>
      <c r="C23" s="480">
        <v>151</v>
      </c>
      <c r="D23" s="481">
        <f t="shared" si="0"/>
        <v>169.12</v>
      </c>
      <c r="F23" s="474"/>
      <c r="G23" s="471"/>
      <c r="H23" s="472"/>
      <c r="I23" s="471"/>
      <c r="J23" s="478"/>
      <c r="K23" s="478"/>
      <c r="L23" s="478"/>
    </row>
    <row r="24" spans="1:12" x14ac:dyDescent="0.25">
      <c r="A24" s="476" t="s">
        <v>336</v>
      </c>
      <c r="B24" s="288">
        <v>0</v>
      </c>
      <c r="C24" s="480">
        <v>232</v>
      </c>
      <c r="D24" s="481">
        <f t="shared" si="0"/>
        <v>259.84000000000003</v>
      </c>
      <c r="E24" s="477"/>
      <c r="F24" s="474"/>
      <c r="G24" s="471"/>
      <c r="H24" s="472"/>
      <c r="I24" s="471"/>
      <c r="J24" s="478"/>
      <c r="K24" s="478"/>
      <c r="L24" s="478"/>
    </row>
    <row r="25" spans="1:12" x14ac:dyDescent="0.25">
      <c r="A25" s="476" t="s">
        <v>164</v>
      </c>
      <c r="B25" s="288">
        <v>0</v>
      </c>
      <c r="C25" s="480">
        <v>256</v>
      </c>
      <c r="D25" s="481">
        <f t="shared" si="0"/>
        <v>286.72000000000003</v>
      </c>
      <c r="F25" s="474"/>
      <c r="G25" s="471"/>
      <c r="H25" s="472"/>
      <c r="I25" s="471"/>
      <c r="J25" s="478"/>
      <c r="K25" s="478"/>
      <c r="L25" s="478"/>
    </row>
    <row r="26" spans="1:12" x14ac:dyDescent="0.25">
      <c r="A26" s="476" t="s">
        <v>165</v>
      </c>
      <c r="B26" s="288">
        <v>0</v>
      </c>
      <c r="C26" s="480">
        <v>17</v>
      </c>
      <c r="D26" s="481">
        <f t="shared" si="0"/>
        <v>19.040000000000003</v>
      </c>
      <c r="F26" s="474"/>
      <c r="G26" s="471"/>
      <c r="H26" s="472"/>
      <c r="I26" s="471"/>
      <c r="J26" s="478"/>
      <c r="K26" s="478"/>
      <c r="L26" s="478"/>
    </row>
    <row r="27" spans="1:12" x14ac:dyDescent="0.25">
      <c r="A27" s="476" t="s">
        <v>166</v>
      </c>
      <c r="B27" s="288">
        <v>0</v>
      </c>
      <c r="C27" s="480">
        <v>27</v>
      </c>
      <c r="D27" s="481">
        <f t="shared" si="0"/>
        <v>30.240000000000002</v>
      </c>
      <c r="F27" s="474"/>
      <c r="G27" s="471"/>
      <c r="H27" s="472"/>
      <c r="I27" s="471"/>
      <c r="J27" s="478"/>
      <c r="K27" s="478"/>
      <c r="L27" s="478"/>
    </row>
    <row r="28" spans="1:12" x14ac:dyDescent="0.25">
      <c r="A28" s="476" t="s">
        <v>167</v>
      </c>
      <c r="B28" s="288">
        <v>0</v>
      </c>
      <c r="C28" s="480">
        <v>15</v>
      </c>
      <c r="D28" s="481">
        <f t="shared" si="0"/>
        <v>16.8</v>
      </c>
      <c r="F28" s="474"/>
      <c r="G28" s="471"/>
      <c r="H28" s="472"/>
      <c r="I28" s="471"/>
      <c r="J28" s="478"/>
      <c r="K28" s="478"/>
      <c r="L28" s="478"/>
    </row>
    <row r="29" spans="1:12" x14ac:dyDescent="0.25">
      <c r="A29" s="476" t="s">
        <v>168</v>
      </c>
      <c r="B29" s="288">
        <v>0</v>
      </c>
      <c r="C29" s="480">
        <v>24</v>
      </c>
      <c r="D29" s="481">
        <f t="shared" si="0"/>
        <v>26.880000000000003</v>
      </c>
      <c r="F29" s="474"/>
      <c r="G29" s="471"/>
      <c r="H29" s="472"/>
      <c r="I29" s="471"/>
      <c r="J29" s="478"/>
      <c r="K29" s="478"/>
      <c r="L29" s="478"/>
    </row>
    <row r="30" spans="1:12" x14ac:dyDescent="0.25">
      <c r="A30" s="476" t="s">
        <v>169</v>
      </c>
      <c r="B30" s="288">
        <v>0</v>
      </c>
      <c r="C30" s="480">
        <v>21</v>
      </c>
      <c r="D30" s="481">
        <f t="shared" si="0"/>
        <v>23.520000000000003</v>
      </c>
      <c r="F30" s="474"/>
      <c r="G30" s="471"/>
      <c r="H30" s="472"/>
      <c r="I30" s="471"/>
      <c r="J30" s="478"/>
      <c r="K30" s="478"/>
      <c r="L30" s="478"/>
    </row>
    <row r="31" spans="1:12" x14ac:dyDescent="0.25">
      <c r="A31" s="476" t="s">
        <v>170</v>
      </c>
      <c r="B31" s="288">
        <v>0</v>
      </c>
      <c r="C31" s="480">
        <v>32</v>
      </c>
      <c r="D31" s="481">
        <f t="shared" si="0"/>
        <v>35.840000000000003</v>
      </c>
      <c r="F31" s="474"/>
      <c r="G31" s="471"/>
      <c r="H31" s="472"/>
      <c r="I31" s="471"/>
      <c r="J31" s="478"/>
      <c r="K31" s="478"/>
      <c r="L31" s="478"/>
    </row>
    <row r="32" spans="1:12" x14ac:dyDescent="0.25">
      <c r="A32" s="476" t="s">
        <v>171</v>
      </c>
      <c r="B32" s="288">
        <v>0</v>
      </c>
      <c r="C32" s="480">
        <v>20</v>
      </c>
      <c r="D32" s="481">
        <f t="shared" si="0"/>
        <v>22.400000000000002</v>
      </c>
      <c r="F32" s="474"/>
      <c r="G32" s="471"/>
      <c r="H32" s="472"/>
      <c r="I32" s="471"/>
      <c r="J32" s="478"/>
      <c r="K32" s="478"/>
      <c r="L32" s="478"/>
    </row>
    <row r="33" spans="1:12" x14ac:dyDescent="0.25">
      <c r="A33" s="476" t="s">
        <v>172</v>
      </c>
      <c r="B33" s="288">
        <v>0</v>
      </c>
      <c r="C33" s="480">
        <v>15</v>
      </c>
      <c r="D33" s="481">
        <f t="shared" si="0"/>
        <v>16.8</v>
      </c>
      <c r="F33" s="474"/>
      <c r="G33" s="471"/>
      <c r="H33" s="472"/>
      <c r="I33" s="471"/>
      <c r="J33" s="478"/>
      <c r="K33" s="478"/>
      <c r="L33" s="478"/>
    </row>
    <row r="34" spans="1:12" x14ac:dyDescent="0.25">
      <c r="A34" s="476" t="s">
        <v>173</v>
      </c>
      <c r="B34" s="288">
        <v>0</v>
      </c>
      <c r="C34" s="480">
        <v>24</v>
      </c>
      <c r="D34" s="481">
        <f t="shared" si="0"/>
        <v>26.880000000000003</v>
      </c>
      <c r="F34" s="474"/>
      <c r="G34" s="471"/>
      <c r="H34" s="472"/>
      <c r="I34" s="471"/>
      <c r="J34" s="478"/>
      <c r="K34" s="478"/>
      <c r="L34" s="478"/>
    </row>
    <row r="35" spans="1:12" x14ac:dyDescent="0.25">
      <c r="A35" s="476" t="s">
        <v>174</v>
      </c>
      <c r="B35" s="288">
        <v>0</v>
      </c>
      <c r="C35" s="480">
        <v>23</v>
      </c>
      <c r="D35" s="481">
        <f t="shared" si="0"/>
        <v>25.76</v>
      </c>
      <c r="F35" s="474"/>
      <c r="G35" s="471"/>
      <c r="H35" s="472"/>
      <c r="I35" s="471"/>
      <c r="J35" s="478"/>
      <c r="K35" s="478"/>
      <c r="L35" s="478"/>
    </row>
    <row r="36" spans="1:12" x14ac:dyDescent="0.25">
      <c r="A36" s="476" t="s">
        <v>175</v>
      </c>
      <c r="B36" s="288">
        <v>0</v>
      </c>
      <c r="C36" s="480">
        <v>51</v>
      </c>
      <c r="D36" s="481">
        <f t="shared" si="0"/>
        <v>57.120000000000005</v>
      </c>
      <c r="F36" s="474"/>
      <c r="G36" s="471"/>
      <c r="H36" s="472"/>
      <c r="I36" s="471"/>
      <c r="J36" s="478"/>
      <c r="K36" s="478"/>
      <c r="L36" s="478"/>
    </row>
    <row r="37" spans="1:12" x14ac:dyDescent="0.25">
      <c r="A37" s="476" t="s">
        <v>176</v>
      </c>
      <c r="B37" s="288">
        <v>0</v>
      </c>
      <c r="C37" s="480">
        <v>62</v>
      </c>
      <c r="D37" s="481">
        <f t="shared" si="0"/>
        <v>69.440000000000012</v>
      </c>
      <c r="F37" s="474"/>
      <c r="G37" s="471"/>
      <c r="H37" s="472"/>
      <c r="I37" s="471"/>
      <c r="J37" s="478"/>
      <c r="K37" s="478"/>
      <c r="L37" s="478"/>
    </row>
    <row r="38" spans="1:12" x14ac:dyDescent="0.25">
      <c r="A38" s="476" t="s">
        <v>337</v>
      </c>
      <c r="B38" s="288">
        <v>0</v>
      </c>
      <c r="C38" s="480">
        <v>164</v>
      </c>
      <c r="D38" s="481">
        <f t="shared" si="0"/>
        <v>183.68</v>
      </c>
      <c r="F38" s="474"/>
      <c r="G38" s="471"/>
      <c r="H38" s="472"/>
      <c r="I38" s="471"/>
      <c r="J38" s="478"/>
      <c r="K38" s="478"/>
      <c r="L38" s="478"/>
    </row>
    <row r="39" spans="1:12" x14ac:dyDescent="0.25">
      <c r="A39" s="476" t="s">
        <v>177</v>
      </c>
      <c r="B39" s="288">
        <v>0</v>
      </c>
      <c r="C39" s="480">
        <v>172</v>
      </c>
      <c r="D39" s="481">
        <f t="shared" si="0"/>
        <v>192.64000000000001</v>
      </c>
      <c r="F39" s="474"/>
      <c r="G39" s="471"/>
      <c r="H39" s="472"/>
      <c r="I39" s="471"/>
      <c r="J39" s="478"/>
      <c r="K39" s="478"/>
      <c r="L39" s="478"/>
    </row>
    <row r="40" spans="1:12" x14ac:dyDescent="0.25">
      <c r="A40" s="476" t="s">
        <v>178</v>
      </c>
      <c r="B40" s="288">
        <v>0</v>
      </c>
      <c r="C40" s="480">
        <v>175</v>
      </c>
      <c r="D40" s="481">
        <f t="shared" si="0"/>
        <v>196.00000000000003</v>
      </c>
      <c r="F40" s="474"/>
      <c r="G40" s="471"/>
      <c r="H40" s="472"/>
      <c r="I40" s="471"/>
      <c r="J40" s="478"/>
      <c r="K40" s="478"/>
      <c r="L40" s="478"/>
    </row>
    <row r="41" spans="1:12" x14ac:dyDescent="0.25">
      <c r="A41" s="476" t="s">
        <v>179</v>
      </c>
      <c r="B41" s="288">
        <v>0</v>
      </c>
      <c r="C41" s="480">
        <v>23</v>
      </c>
      <c r="D41" s="481">
        <f t="shared" si="0"/>
        <v>25.76</v>
      </c>
      <c r="F41" s="474"/>
      <c r="G41" s="471"/>
      <c r="H41" s="472"/>
      <c r="I41" s="471"/>
      <c r="J41" s="478"/>
      <c r="K41" s="478"/>
      <c r="L41" s="478"/>
    </row>
    <row r="42" spans="1:12" x14ac:dyDescent="0.25">
      <c r="A42" s="476" t="s">
        <v>180</v>
      </c>
      <c r="B42" s="288">
        <v>0</v>
      </c>
      <c r="C42" s="480">
        <v>31</v>
      </c>
      <c r="D42" s="481">
        <f t="shared" si="0"/>
        <v>34.720000000000006</v>
      </c>
      <c r="F42" s="474"/>
      <c r="G42" s="471"/>
      <c r="H42" s="472"/>
      <c r="I42" s="471"/>
      <c r="J42" s="478"/>
      <c r="K42" s="478"/>
      <c r="L42" s="478"/>
    </row>
    <row r="43" spans="1:12" x14ac:dyDescent="0.25">
      <c r="A43" s="476" t="s">
        <v>181</v>
      </c>
      <c r="B43" s="288">
        <v>0</v>
      </c>
      <c r="C43" s="480">
        <v>30</v>
      </c>
      <c r="D43" s="481">
        <f t="shared" si="0"/>
        <v>33.6</v>
      </c>
      <c r="F43" s="474"/>
      <c r="G43" s="471"/>
      <c r="H43" s="472"/>
      <c r="I43" s="471"/>
      <c r="J43" s="478"/>
      <c r="K43" s="478"/>
      <c r="L43" s="478"/>
    </row>
    <row r="44" spans="1:12" x14ac:dyDescent="0.25">
      <c r="A44" s="476" t="s">
        <v>182</v>
      </c>
      <c r="B44" s="288">
        <v>0</v>
      </c>
      <c r="C44" s="480">
        <v>17</v>
      </c>
      <c r="D44" s="481">
        <f t="shared" si="0"/>
        <v>19.040000000000003</v>
      </c>
      <c r="F44" s="474"/>
      <c r="G44" s="471"/>
      <c r="H44" s="472"/>
      <c r="I44" s="471"/>
      <c r="J44" s="478"/>
      <c r="K44" s="478"/>
      <c r="L44" s="478"/>
    </row>
    <row r="45" spans="1:12" x14ac:dyDescent="0.25">
      <c r="A45" s="476" t="s">
        <v>183</v>
      </c>
      <c r="B45" s="288">
        <v>0</v>
      </c>
      <c r="C45" s="480">
        <v>27</v>
      </c>
      <c r="D45" s="481">
        <f t="shared" si="0"/>
        <v>30.240000000000002</v>
      </c>
      <c r="F45" s="474"/>
      <c r="G45" s="471"/>
      <c r="H45" s="472"/>
      <c r="I45" s="471"/>
      <c r="J45" s="478"/>
      <c r="K45" s="478"/>
      <c r="L45" s="478"/>
    </row>
    <row r="46" spans="1:12" x14ac:dyDescent="0.25">
      <c r="A46" s="476" t="s">
        <v>184</v>
      </c>
      <c r="B46" s="288">
        <v>0</v>
      </c>
      <c r="C46" s="480">
        <v>46</v>
      </c>
      <c r="D46" s="481">
        <f t="shared" si="0"/>
        <v>51.52</v>
      </c>
      <c r="F46" s="474"/>
      <c r="G46" s="471"/>
      <c r="H46" s="472"/>
      <c r="I46" s="471"/>
      <c r="J46" s="478"/>
      <c r="K46" s="478"/>
      <c r="L46" s="478"/>
    </row>
    <row r="47" spans="1:12" x14ac:dyDescent="0.25">
      <c r="A47" s="476" t="s">
        <v>185</v>
      </c>
      <c r="B47" s="288">
        <v>0</v>
      </c>
      <c r="C47" s="480">
        <v>22</v>
      </c>
      <c r="D47" s="481">
        <f t="shared" si="0"/>
        <v>24.64</v>
      </c>
      <c r="G47" s="471"/>
      <c r="H47" s="472"/>
      <c r="I47" s="471"/>
      <c r="J47" s="478"/>
      <c r="K47" s="478"/>
      <c r="L47" s="478"/>
    </row>
    <row r="48" spans="1:12" x14ac:dyDescent="0.25">
      <c r="A48" s="476" t="s">
        <v>186</v>
      </c>
      <c r="B48" s="288">
        <v>0</v>
      </c>
      <c r="C48" s="480">
        <v>23</v>
      </c>
      <c r="D48" s="481">
        <f t="shared" si="0"/>
        <v>25.76</v>
      </c>
      <c r="G48" s="471"/>
      <c r="H48" s="472"/>
      <c r="I48" s="471"/>
      <c r="J48" s="478"/>
      <c r="K48" s="478"/>
      <c r="L48" s="478"/>
    </row>
    <row r="49" spans="1:12" x14ac:dyDescent="0.25">
      <c r="A49" s="476" t="s">
        <v>187</v>
      </c>
      <c r="B49" s="288">
        <v>0</v>
      </c>
      <c r="C49" s="480">
        <v>34</v>
      </c>
      <c r="D49" s="481">
        <f>C49*1.12</f>
        <v>38.080000000000005</v>
      </c>
      <c r="G49" s="471"/>
      <c r="H49" s="472"/>
      <c r="I49" s="471"/>
      <c r="J49" s="478"/>
      <c r="K49" s="478"/>
      <c r="L49" s="478"/>
    </row>
    <row r="50" spans="1:12" ht="15.75" thickBot="1" x14ac:dyDescent="0.3">
      <c r="A50" s="492" t="s">
        <v>188</v>
      </c>
      <c r="B50" s="493">
        <v>0</v>
      </c>
      <c r="C50" s="485">
        <v>85</v>
      </c>
      <c r="D50" s="486">
        <f>C50*1.12</f>
        <v>95.2</v>
      </c>
      <c r="G50" s="471"/>
      <c r="H50" s="472"/>
      <c r="I50" s="471"/>
      <c r="J50" s="478"/>
      <c r="K50" s="478"/>
      <c r="L50" s="478"/>
    </row>
    <row r="51" spans="1:12" s="473" customFormat="1" x14ac:dyDescent="0.25">
      <c r="A51" s="498"/>
      <c r="B51" s="499"/>
      <c r="C51" s="500"/>
      <c r="D51" s="501"/>
      <c r="G51" s="470"/>
      <c r="H51" s="206"/>
      <c r="I51" s="470"/>
      <c r="J51" s="205"/>
      <c r="K51" s="205"/>
      <c r="L51" s="205"/>
    </row>
    <row r="52" spans="1:12" s="473" customFormat="1" x14ac:dyDescent="0.25">
      <c r="A52" s="579" t="s">
        <v>578</v>
      </c>
      <c r="B52" s="579"/>
      <c r="C52" s="579"/>
      <c r="D52" s="579"/>
      <c r="E52" s="579"/>
      <c r="G52" s="470"/>
      <c r="H52" s="206"/>
      <c r="I52" s="470"/>
      <c r="J52" s="205"/>
      <c r="K52" s="205"/>
      <c r="L52" s="205"/>
    </row>
    <row r="53" spans="1:12" s="512" customFormat="1" x14ac:dyDescent="0.25">
      <c r="A53" s="523"/>
      <c r="B53" s="523"/>
      <c r="C53" s="523"/>
      <c r="D53" s="523"/>
      <c r="E53" s="523"/>
      <c r="G53" s="470"/>
      <c r="H53" s="206"/>
      <c r="I53" s="470"/>
      <c r="J53" s="205"/>
      <c r="K53" s="205"/>
      <c r="L53" s="205"/>
    </row>
    <row r="54" spans="1:12" s="473" customFormat="1" ht="18.75" x14ac:dyDescent="0.3">
      <c r="A54" s="590" t="s">
        <v>486</v>
      </c>
      <c r="B54" s="590"/>
      <c r="C54" s="590"/>
      <c r="D54" s="590"/>
      <c r="E54" s="465"/>
      <c r="G54" s="470"/>
      <c r="H54" s="206"/>
      <c r="I54" s="470"/>
      <c r="J54" s="205"/>
      <c r="K54" s="205"/>
      <c r="L54" s="205"/>
    </row>
    <row r="55" spans="1:12" s="473" customFormat="1" ht="15.75" thickBot="1" x14ac:dyDescent="0.3">
      <c r="A55" s="498"/>
      <c r="B55" s="499"/>
      <c r="C55" s="500"/>
      <c r="D55" s="501"/>
      <c r="G55" s="470"/>
      <c r="H55" s="206"/>
      <c r="I55" s="470"/>
      <c r="J55" s="205"/>
      <c r="K55" s="205"/>
      <c r="L55" s="205"/>
    </row>
    <row r="56" spans="1:12" x14ac:dyDescent="0.25">
      <c r="A56" s="835" t="s">
        <v>26</v>
      </c>
      <c r="B56" s="863" t="s">
        <v>670</v>
      </c>
      <c r="C56" s="864"/>
      <c r="D56" s="865"/>
      <c r="F56" s="474"/>
      <c r="G56" s="471"/>
      <c r="H56" s="472"/>
      <c r="I56" s="471"/>
      <c r="J56" s="478"/>
      <c r="K56" s="478"/>
      <c r="L56" s="478"/>
    </row>
    <row r="57" spans="1:12" ht="15.75" thickBot="1" x14ac:dyDescent="0.3">
      <c r="A57" s="836"/>
      <c r="B57" s="495" t="s">
        <v>225</v>
      </c>
      <c r="C57" s="496" t="s">
        <v>226</v>
      </c>
      <c r="D57" s="497" t="s">
        <v>226</v>
      </c>
      <c r="F57" s="474"/>
      <c r="G57" s="471"/>
      <c r="H57" s="472"/>
      <c r="I57" s="471"/>
      <c r="J57" s="478"/>
      <c r="K57" s="478"/>
      <c r="L57" s="478"/>
    </row>
    <row r="58" spans="1:12" x14ac:dyDescent="0.25">
      <c r="A58" s="476" t="s">
        <v>189</v>
      </c>
      <c r="B58" s="288">
        <v>0</v>
      </c>
      <c r="C58" s="480">
        <v>21</v>
      </c>
      <c r="D58" s="481">
        <f t="shared" ref="D58:D99" si="1">C58*1.12</f>
        <v>23.520000000000003</v>
      </c>
      <c r="F58" s="474"/>
      <c r="G58" s="471"/>
      <c r="H58" s="472"/>
      <c r="I58" s="471"/>
      <c r="J58" s="478"/>
      <c r="K58" s="478"/>
      <c r="L58" s="478"/>
    </row>
    <row r="59" spans="1:12" x14ac:dyDescent="0.25">
      <c r="A59" s="476" t="s">
        <v>338</v>
      </c>
      <c r="B59" s="288">
        <v>0</v>
      </c>
      <c r="C59" s="480">
        <v>31</v>
      </c>
      <c r="D59" s="481">
        <f t="shared" si="1"/>
        <v>34.720000000000006</v>
      </c>
      <c r="F59" s="474"/>
      <c r="G59" s="471"/>
      <c r="H59" s="472"/>
      <c r="I59" s="471"/>
      <c r="J59" s="478"/>
      <c r="K59" s="478"/>
      <c r="L59" s="478"/>
    </row>
    <row r="60" spans="1:12" x14ac:dyDescent="0.25">
      <c r="A60" s="476" t="s">
        <v>190</v>
      </c>
      <c r="B60" s="288">
        <v>0</v>
      </c>
      <c r="C60" s="480">
        <v>168</v>
      </c>
      <c r="D60" s="481">
        <f t="shared" si="1"/>
        <v>188.16000000000003</v>
      </c>
      <c r="F60" s="474"/>
      <c r="G60" s="471"/>
      <c r="H60" s="472"/>
      <c r="I60" s="471"/>
      <c r="J60" s="478"/>
      <c r="K60" s="478"/>
      <c r="L60" s="478"/>
    </row>
    <row r="61" spans="1:12" x14ac:dyDescent="0.25">
      <c r="A61" s="476" t="s">
        <v>191</v>
      </c>
      <c r="B61" s="288">
        <v>0</v>
      </c>
      <c r="C61" s="480">
        <v>29</v>
      </c>
      <c r="D61" s="481">
        <f t="shared" si="1"/>
        <v>32.480000000000004</v>
      </c>
      <c r="F61" s="474"/>
      <c r="G61" s="471"/>
      <c r="H61" s="472"/>
      <c r="I61" s="471"/>
      <c r="J61" s="478"/>
      <c r="K61" s="478"/>
      <c r="L61" s="478"/>
    </row>
    <row r="62" spans="1:12" x14ac:dyDescent="0.25">
      <c r="A62" s="476" t="s">
        <v>192</v>
      </c>
      <c r="B62" s="288">
        <v>0</v>
      </c>
      <c r="C62" s="480">
        <v>18</v>
      </c>
      <c r="D62" s="481">
        <f t="shared" si="1"/>
        <v>20.160000000000004</v>
      </c>
      <c r="F62" s="474"/>
      <c r="G62" s="471"/>
      <c r="H62" s="472"/>
      <c r="I62" s="471"/>
      <c r="J62" s="478"/>
      <c r="K62" s="478"/>
      <c r="L62" s="478"/>
    </row>
    <row r="63" spans="1:12" x14ac:dyDescent="0.25">
      <c r="A63" s="476" t="s">
        <v>193</v>
      </c>
      <c r="B63" s="288">
        <v>0</v>
      </c>
      <c r="C63" s="480">
        <v>28</v>
      </c>
      <c r="D63" s="481">
        <f t="shared" si="1"/>
        <v>31.360000000000003</v>
      </c>
      <c r="F63" s="474"/>
      <c r="G63" s="471"/>
      <c r="H63" s="472"/>
      <c r="I63" s="471"/>
      <c r="J63" s="478"/>
      <c r="K63" s="478"/>
      <c r="L63" s="478"/>
    </row>
    <row r="64" spans="1:12" x14ac:dyDescent="0.25">
      <c r="A64" s="476" t="s">
        <v>194</v>
      </c>
      <c r="B64" s="288">
        <v>0</v>
      </c>
      <c r="C64" s="480">
        <v>20</v>
      </c>
      <c r="D64" s="481">
        <f t="shared" si="1"/>
        <v>22.400000000000002</v>
      </c>
      <c r="F64" s="474"/>
      <c r="G64" s="471"/>
      <c r="H64" s="472"/>
      <c r="I64" s="471"/>
      <c r="J64" s="478"/>
      <c r="K64" s="478"/>
      <c r="L64" s="478"/>
    </row>
    <row r="65" spans="1:12" x14ac:dyDescent="0.25">
      <c r="A65" s="476" t="s">
        <v>195</v>
      </c>
      <c r="B65" s="288">
        <v>0</v>
      </c>
      <c r="C65" s="480">
        <v>30</v>
      </c>
      <c r="D65" s="481">
        <f t="shared" si="1"/>
        <v>33.6</v>
      </c>
      <c r="F65" s="474"/>
      <c r="G65" s="471"/>
      <c r="H65" s="472"/>
      <c r="I65" s="471"/>
      <c r="J65" s="478"/>
      <c r="K65" s="478"/>
      <c r="L65" s="478"/>
    </row>
    <row r="66" spans="1:12" x14ac:dyDescent="0.25">
      <c r="A66" s="476" t="s">
        <v>196</v>
      </c>
      <c r="B66" s="288">
        <v>0</v>
      </c>
      <c r="C66" s="480">
        <v>257</v>
      </c>
      <c r="D66" s="481">
        <f t="shared" si="1"/>
        <v>287.84000000000003</v>
      </c>
      <c r="F66" s="474"/>
      <c r="G66" s="471"/>
      <c r="H66" s="472"/>
      <c r="I66" s="471"/>
      <c r="J66" s="478"/>
      <c r="K66" s="478"/>
      <c r="L66" s="478"/>
    </row>
    <row r="67" spans="1:12" x14ac:dyDescent="0.25">
      <c r="A67" s="476" t="s">
        <v>197</v>
      </c>
      <c r="B67" s="288">
        <v>0</v>
      </c>
      <c r="C67" s="480">
        <v>19</v>
      </c>
      <c r="D67" s="481">
        <f t="shared" si="1"/>
        <v>21.28</v>
      </c>
      <c r="F67" s="474"/>
      <c r="G67" s="471"/>
      <c r="H67" s="472"/>
      <c r="I67" s="471"/>
      <c r="J67" s="478"/>
      <c r="K67" s="478"/>
      <c r="L67" s="478"/>
    </row>
    <row r="68" spans="1:12" x14ac:dyDescent="0.25">
      <c r="A68" s="476" t="s">
        <v>339</v>
      </c>
      <c r="B68" s="288">
        <v>0</v>
      </c>
      <c r="C68" s="480">
        <v>27</v>
      </c>
      <c r="D68" s="481">
        <f t="shared" si="1"/>
        <v>30.240000000000002</v>
      </c>
      <c r="F68" s="474"/>
      <c r="G68" s="471"/>
      <c r="H68" s="472"/>
      <c r="I68" s="471"/>
      <c r="J68" s="478"/>
      <c r="K68" s="478"/>
      <c r="L68" s="478"/>
    </row>
    <row r="69" spans="1:12" x14ac:dyDescent="0.25">
      <c r="A69" s="476" t="s">
        <v>198</v>
      </c>
      <c r="B69" s="288">
        <v>0</v>
      </c>
      <c r="C69" s="480">
        <v>30</v>
      </c>
      <c r="D69" s="481">
        <f t="shared" si="1"/>
        <v>33.6</v>
      </c>
      <c r="F69" s="474"/>
      <c r="G69" s="471"/>
      <c r="H69" s="472"/>
      <c r="I69" s="471"/>
      <c r="J69" s="478"/>
      <c r="K69" s="478"/>
      <c r="L69" s="478"/>
    </row>
    <row r="70" spans="1:12" x14ac:dyDescent="0.25">
      <c r="A70" s="476" t="s">
        <v>199</v>
      </c>
      <c r="B70" s="288">
        <v>0</v>
      </c>
      <c r="C70" s="480">
        <v>85</v>
      </c>
      <c r="D70" s="481">
        <f t="shared" si="1"/>
        <v>95.2</v>
      </c>
      <c r="F70" s="474"/>
      <c r="G70" s="471"/>
      <c r="H70" s="472"/>
      <c r="I70" s="471"/>
      <c r="J70" s="478"/>
      <c r="K70" s="478"/>
      <c r="L70" s="478"/>
    </row>
    <row r="71" spans="1:12" x14ac:dyDescent="0.25">
      <c r="A71" s="476" t="s">
        <v>200</v>
      </c>
      <c r="B71" s="288">
        <v>0</v>
      </c>
      <c r="C71" s="480">
        <v>78</v>
      </c>
      <c r="D71" s="481">
        <f t="shared" si="1"/>
        <v>87.360000000000014</v>
      </c>
      <c r="F71" s="474"/>
      <c r="G71" s="471"/>
      <c r="H71" s="472"/>
      <c r="I71" s="471"/>
      <c r="J71" s="478"/>
      <c r="K71" s="478"/>
      <c r="L71" s="478"/>
    </row>
    <row r="72" spans="1:12" x14ac:dyDescent="0.25">
      <c r="A72" s="476" t="s">
        <v>668</v>
      </c>
      <c r="B72" s="288">
        <v>0</v>
      </c>
      <c r="C72" s="480">
        <v>212</v>
      </c>
      <c r="D72" s="481">
        <f t="shared" si="1"/>
        <v>237.44000000000003</v>
      </c>
      <c r="F72" s="474"/>
      <c r="G72" s="471"/>
      <c r="H72" s="472"/>
      <c r="I72" s="471"/>
      <c r="J72" s="478"/>
      <c r="K72" s="478"/>
      <c r="L72" s="478"/>
    </row>
    <row r="73" spans="1:12" x14ac:dyDescent="0.25">
      <c r="A73" s="476" t="s">
        <v>201</v>
      </c>
      <c r="B73" s="288">
        <v>0</v>
      </c>
      <c r="C73" s="480">
        <v>206</v>
      </c>
      <c r="D73" s="481">
        <f t="shared" si="1"/>
        <v>230.72000000000003</v>
      </c>
      <c r="F73" s="474"/>
      <c r="G73" s="471"/>
      <c r="H73" s="472"/>
      <c r="I73" s="471"/>
      <c r="J73" s="478"/>
      <c r="K73" s="478"/>
      <c r="L73" s="478"/>
    </row>
    <row r="74" spans="1:12" x14ac:dyDescent="0.25">
      <c r="A74" s="476" t="s">
        <v>202</v>
      </c>
      <c r="B74" s="288">
        <v>0</v>
      </c>
      <c r="C74" s="480">
        <v>30</v>
      </c>
      <c r="D74" s="481">
        <f t="shared" si="1"/>
        <v>33.6</v>
      </c>
      <c r="F74" s="474"/>
      <c r="G74" s="471"/>
      <c r="H74" s="472"/>
      <c r="I74" s="471"/>
      <c r="J74" s="478"/>
      <c r="K74" s="478"/>
      <c r="L74" s="478"/>
    </row>
    <row r="75" spans="1:12" x14ac:dyDescent="0.25">
      <c r="A75" s="476" t="s">
        <v>203</v>
      </c>
      <c r="B75" s="288">
        <v>0</v>
      </c>
      <c r="C75" s="480">
        <v>45</v>
      </c>
      <c r="D75" s="481">
        <f t="shared" si="1"/>
        <v>50.400000000000006</v>
      </c>
      <c r="F75" s="474"/>
      <c r="G75" s="471"/>
      <c r="H75" s="472"/>
      <c r="I75" s="471"/>
      <c r="J75" s="478"/>
      <c r="K75" s="478"/>
      <c r="L75" s="478"/>
    </row>
    <row r="76" spans="1:12" x14ac:dyDescent="0.25">
      <c r="A76" s="476" t="s">
        <v>204</v>
      </c>
      <c r="B76" s="288">
        <v>0</v>
      </c>
      <c r="C76" s="480">
        <v>188</v>
      </c>
      <c r="D76" s="481">
        <f t="shared" si="1"/>
        <v>210.56000000000003</v>
      </c>
      <c r="F76" s="474"/>
      <c r="G76" s="471"/>
      <c r="H76" s="472"/>
      <c r="I76" s="471"/>
      <c r="J76" s="478"/>
      <c r="K76" s="478"/>
      <c r="L76" s="478"/>
    </row>
    <row r="77" spans="1:12" x14ac:dyDescent="0.25">
      <c r="A77" s="476" t="s">
        <v>205</v>
      </c>
      <c r="B77" s="288">
        <v>0</v>
      </c>
      <c r="C77" s="480">
        <v>187</v>
      </c>
      <c r="D77" s="481">
        <f t="shared" si="1"/>
        <v>209.44000000000003</v>
      </c>
      <c r="F77" s="474"/>
      <c r="G77" s="471"/>
      <c r="H77" s="472"/>
      <c r="I77" s="471"/>
      <c r="J77" s="478"/>
      <c r="K77" s="478"/>
      <c r="L77" s="478"/>
    </row>
    <row r="78" spans="1:12" x14ac:dyDescent="0.25">
      <c r="A78" s="476" t="s">
        <v>206</v>
      </c>
      <c r="B78" s="288">
        <v>0</v>
      </c>
      <c r="C78" s="480">
        <v>180</v>
      </c>
      <c r="D78" s="481">
        <f t="shared" si="1"/>
        <v>201.60000000000002</v>
      </c>
      <c r="F78" s="474"/>
      <c r="G78" s="471"/>
      <c r="H78" s="472"/>
      <c r="I78" s="471"/>
      <c r="J78" s="478"/>
      <c r="K78" s="478"/>
      <c r="L78" s="478"/>
    </row>
    <row r="79" spans="1:12" x14ac:dyDescent="0.25">
      <c r="A79" s="476" t="s">
        <v>207</v>
      </c>
      <c r="B79" s="288">
        <v>0</v>
      </c>
      <c r="C79" s="480">
        <v>137</v>
      </c>
      <c r="D79" s="481">
        <f t="shared" si="1"/>
        <v>153.44000000000003</v>
      </c>
      <c r="F79" s="474"/>
      <c r="G79" s="471"/>
      <c r="H79" s="472"/>
      <c r="I79" s="471"/>
      <c r="J79" s="478"/>
      <c r="K79" s="478"/>
      <c r="L79" s="478"/>
    </row>
    <row r="80" spans="1:12" x14ac:dyDescent="0.25">
      <c r="A80" s="476" t="s">
        <v>208</v>
      </c>
      <c r="B80" s="288">
        <v>0</v>
      </c>
      <c r="C80" s="480">
        <v>137</v>
      </c>
      <c r="D80" s="481">
        <f t="shared" si="1"/>
        <v>153.44000000000003</v>
      </c>
      <c r="F80" s="474"/>
      <c r="G80" s="471"/>
      <c r="H80" s="472"/>
      <c r="I80" s="471"/>
      <c r="J80" s="478"/>
      <c r="K80" s="478"/>
      <c r="L80" s="478"/>
    </row>
    <row r="81" spans="1:12" x14ac:dyDescent="0.25">
      <c r="A81" s="476" t="s">
        <v>209</v>
      </c>
      <c r="B81" s="288">
        <v>0</v>
      </c>
      <c r="C81" s="480">
        <v>400</v>
      </c>
      <c r="D81" s="481">
        <f t="shared" si="1"/>
        <v>448.00000000000006</v>
      </c>
      <c r="F81" s="474"/>
      <c r="G81" s="471"/>
      <c r="H81" s="472"/>
      <c r="I81" s="471"/>
      <c r="J81" s="478"/>
      <c r="K81" s="478"/>
      <c r="L81" s="478"/>
    </row>
    <row r="82" spans="1:12" x14ac:dyDescent="0.25">
      <c r="A82" s="476" t="s">
        <v>210</v>
      </c>
      <c r="B82" s="288">
        <v>0</v>
      </c>
      <c r="C82" s="480">
        <v>418</v>
      </c>
      <c r="D82" s="481">
        <f t="shared" si="1"/>
        <v>468.16</v>
      </c>
      <c r="F82" s="474"/>
      <c r="G82" s="471"/>
      <c r="H82" s="472"/>
      <c r="I82" s="471"/>
      <c r="J82" s="478"/>
      <c r="K82" s="478"/>
      <c r="L82" s="478"/>
    </row>
    <row r="83" spans="1:12" x14ac:dyDescent="0.25">
      <c r="A83" s="476" t="s">
        <v>211</v>
      </c>
      <c r="B83" s="288">
        <v>0</v>
      </c>
      <c r="C83" s="480">
        <v>193</v>
      </c>
      <c r="D83" s="481">
        <f t="shared" si="1"/>
        <v>216.16000000000003</v>
      </c>
      <c r="F83" s="474"/>
      <c r="G83" s="471"/>
      <c r="H83" s="472"/>
      <c r="I83" s="471"/>
      <c r="J83" s="478"/>
      <c r="K83" s="478"/>
      <c r="L83" s="478"/>
    </row>
    <row r="84" spans="1:12" x14ac:dyDescent="0.25">
      <c r="A84" s="476" t="s">
        <v>212</v>
      </c>
      <c r="B84" s="288">
        <v>0</v>
      </c>
      <c r="C84" s="480">
        <v>193</v>
      </c>
      <c r="D84" s="481">
        <f t="shared" si="1"/>
        <v>216.16000000000003</v>
      </c>
      <c r="F84" s="474"/>
      <c r="G84" s="471"/>
      <c r="H84" s="472"/>
      <c r="I84" s="471"/>
      <c r="J84" s="478"/>
      <c r="K84" s="478"/>
      <c r="L84" s="478"/>
    </row>
    <row r="85" spans="1:12" x14ac:dyDescent="0.25">
      <c r="A85" s="476" t="s">
        <v>213</v>
      </c>
      <c r="B85" s="288">
        <v>0</v>
      </c>
      <c r="C85" s="480">
        <v>496</v>
      </c>
      <c r="D85" s="481">
        <f t="shared" si="1"/>
        <v>555.5200000000001</v>
      </c>
      <c r="F85" s="474"/>
      <c r="G85" s="471"/>
      <c r="H85" s="472"/>
      <c r="I85" s="471"/>
      <c r="J85" s="478"/>
      <c r="K85" s="478"/>
      <c r="L85" s="478"/>
    </row>
    <row r="86" spans="1:12" x14ac:dyDescent="0.25">
      <c r="A86" s="476" t="s">
        <v>214</v>
      </c>
      <c r="B86" s="288">
        <v>0</v>
      </c>
      <c r="C86" s="480">
        <v>496</v>
      </c>
      <c r="D86" s="481">
        <f t="shared" si="1"/>
        <v>555.5200000000001</v>
      </c>
      <c r="F86" s="474"/>
      <c r="G86" s="471"/>
      <c r="H86" s="472"/>
      <c r="I86" s="471"/>
      <c r="J86" s="478"/>
      <c r="K86" s="478"/>
      <c r="L86" s="478"/>
    </row>
    <row r="87" spans="1:12" x14ac:dyDescent="0.25">
      <c r="A87" s="476" t="s">
        <v>215</v>
      </c>
      <c r="B87" s="288">
        <v>0</v>
      </c>
      <c r="C87" s="480">
        <v>496</v>
      </c>
      <c r="D87" s="481">
        <f t="shared" si="1"/>
        <v>555.5200000000001</v>
      </c>
      <c r="F87" s="474"/>
      <c r="G87" s="471"/>
      <c r="H87" s="472"/>
      <c r="I87" s="471"/>
      <c r="J87" s="478"/>
      <c r="K87" s="478"/>
      <c r="L87" s="478"/>
    </row>
    <row r="88" spans="1:12" x14ac:dyDescent="0.25">
      <c r="A88" s="476" t="s">
        <v>216</v>
      </c>
      <c r="B88" s="288">
        <v>0</v>
      </c>
      <c r="C88" s="480">
        <v>332</v>
      </c>
      <c r="D88" s="481">
        <f t="shared" si="1"/>
        <v>371.84000000000003</v>
      </c>
      <c r="F88" s="474"/>
      <c r="G88" s="471"/>
      <c r="H88" s="472"/>
      <c r="I88" s="471"/>
      <c r="J88" s="478"/>
      <c r="K88" s="478"/>
      <c r="L88" s="478"/>
    </row>
    <row r="89" spans="1:12" x14ac:dyDescent="0.25">
      <c r="A89" s="476" t="s">
        <v>217</v>
      </c>
      <c r="B89" s="288">
        <v>0</v>
      </c>
      <c r="C89" s="480">
        <v>654</v>
      </c>
      <c r="D89" s="481">
        <f t="shared" si="1"/>
        <v>732.48</v>
      </c>
      <c r="F89" s="474"/>
      <c r="G89" s="471"/>
      <c r="H89" s="472"/>
      <c r="I89" s="471"/>
      <c r="J89" s="478"/>
      <c r="K89" s="478"/>
      <c r="L89" s="478"/>
    </row>
    <row r="90" spans="1:12" x14ac:dyDescent="0.25">
      <c r="A90" s="476" t="s">
        <v>218</v>
      </c>
      <c r="B90" s="288">
        <v>0</v>
      </c>
      <c r="C90" s="480">
        <v>260</v>
      </c>
      <c r="D90" s="481">
        <f t="shared" si="1"/>
        <v>291.20000000000005</v>
      </c>
      <c r="F90" s="474"/>
      <c r="G90" s="471"/>
      <c r="H90" s="472"/>
      <c r="I90" s="471"/>
      <c r="J90" s="478"/>
      <c r="K90" s="478"/>
      <c r="L90" s="478"/>
    </row>
    <row r="91" spans="1:12" x14ac:dyDescent="0.25">
      <c r="A91" s="476" t="s">
        <v>219</v>
      </c>
      <c r="B91" s="288">
        <v>0</v>
      </c>
      <c r="C91" s="480">
        <v>396</v>
      </c>
      <c r="D91" s="481">
        <f t="shared" si="1"/>
        <v>443.52000000000004</v>
      </c>
      <c r="F91" s="474"/>
      <c r="G91" s="471"/>
      <c r="H91" s="472"/>
      <c r="I91" s="471"/>
      <c r="J91" s="478"/>
      <c r="K91" s="478"/>
      <c r="L91" s="478"/>
    </row>
    <row r="92" spans="1:12" x14ac:dyDescent="0.25">
      <c r="A92" s="476" t="s">
        <v>220</v>
      </c>
      <c r="B92" s="288">
        <v>0</v>
      </c>
      <c r="C92" s="480">
        <v>990</v>
      </c>
      <c r="D92" s="481">
        <f t="shared" si="1"/>
        <v>1108.8000000000002</v>
      </c>
      <c r="F92" s="474"/>
      <c r="G92" s="471"/>
      <c r="H92" s="472"/>
      <c r="I92" s="471"/>
      <c r="J92" s="478"/>
      <c r="K92" s="478"/>
      <c r="L92" s="478"/>
    </row>
    <row r="93" spans="1:12" x14ac:dyDescent="0.25">
      <c r="A93" s="476" t="s">
        <v>221</v>
      </c>
      <c r="B93" s="288">
        <v>0</v>
      </c>
      <c r="C93" s="480">
        <v>857</v>
      </c>
      <c r="D93" s="481">
        <f t="shared" si="1"/>
        <v>959.84000000000015</v>
      </c>
      <c r="F93" s="474"/>
      <c r="G93" s="471"/>
      <c r="H93" s="472"/>
      <c r="I93" s="471"/>
      <c r="J93" s="478"/>
      <c r="K93" s="478"/>
      <c r="L93" s="478"/>
    </row>
    <row r="94" spans="1:12" x14ac:dyDescent="0.25">
      <c r="A94" s="476" t="s">
        <v>222</v>
      </c>
      <c r="B94" s="288">
        <v>0</v>
      </c>
      <c r="C94" s="480">
        <v>283</v>
      </c>
      <c r="D94" s="481">
        <f t="shared" si="1"/>
        <v>316.96000000000004</v>
      </c>
      <c r="F94" s="474"/>
      <c r="G94" s="471"/>
      <c r="H94" s="472"/>
      <c r="I94" s="471"/>
      <c r="J94" s="478"/>
      <c r="K94" s="478"/>
      <c r="L94" s="478"/>
    </row>
    <row r="95" spans="1:12" x14ac:dyDescent="0.25">
      <c r="A95" s="476" t="s">
        <v>223</v>
      </c>
      <c r="B95" s="288">
        <v>0</v>
      </c>
      <c r="C95" s="480">
        <v>385</v>
      </c>
      <c r="D95" s="481">
        <f t="shared" si="1"/>
        <v>431.20000000000005</v>
      </c>
      <c r="F95" s="474"/>
      <c r="G95" s="471"/>
      <c r="H95" s="472"/>
      <c r="I95" s="471"/>
      <c r="J95" s="478"/>
      <c r="K95" s="478"/>
      <c r="L95" s="478"/>
    </row>
    <row r="96" spans="1:12" x14ac:dyDescent="0.25">
      <c r="A96" s="476" t="s">
        <v>224</v>
      </c>
      <c r="B96" s="288">
        <v>0</v>
      </c>
      <c r="C96" s="480">
        <v>19</v>
      </c>
      <c r="D96" s="481">
        <f t="shared" si="1"/>
        <v>21.28</v>
      </c>
      <c r="F96" s="474"/>
      <c r="G96" s="471"/>
      <c r="H96" s="472"/>
      <c r="I96" s="471"/>
      <c r="J96" s="478"/>
      <c r="K96" s="478"/>
      <c r="L96" s="478"/>
    </row>
    <row r="97" spans="1:12" x14ac:dyDescent="0.25">
      <c r="A97" s="476" t="s">
        <v>340</v>
      </c>
      <c r="B97" s="288">
        <v>0</v>
      </c>
      <c r="C97" s="480">
        <v>39</v>
      </c>
      <c r="D97" s="481">
        <f t="shared" si="1"/>
        <v>43.680000000000007</v>
      </c>
      <c r="F97" s="474"/>
      <c r="G97" s="471"/>
      <c r="H97" s="472"/>
      <c r="I97" s="471"/>
      <c r="J97" s="478"/>
      <c r="K97" s="478"/>
      <c r="L97" s="478"/>
    </row>
    <row r="98" spans="1:12" x14ac:dyDescent="0.25">
      <c r="A98" s="476" t="s">
        <v>669</v>
      </c>
      <c r="B98" s="288">
        <v>0</v>
      </c>
      <c r="C98" s="480">
        <v>72</v>
      </c>
      <c r="D98" s="481">
        <f t="shared" si="1"/>
        <v>80.640000000000015</v>
      </c>
      <c r="G98" s="471"/>
      <c r="H98" s="472"/>
      <c r="I98" s="471"/>
      <c r="J98" s="478"/>
      <c r="K98" s="478"/>
      <c r="L98" s="478"/>
    </row>
    <row r="99" spans="1:12" ht="15.75" thickBot="1" x14ac:dyDescent="0.3">
      <c r="A99" s="492" t="s">
        <v>341</v>
      </c>
      <c r="B99" s="493">
        <v>0</v>
      </c>
      <c r="C99" s="485">
        <v>9</v>
      </c>
      <c r="D99" s="486">
        <f t="shared" si="1"/>
        <v>10.080000000000002</v>
      </c>
      <c r="G99" s="471"/>
      <c r="H99" s="472"/>
      <c r="I99" s="471"/>
      <c r="J99" s="478"/>
      <c r="K99" s="478"/>
      <c r="L99" s="478"/>
    </row>
    <row r="100" spans="1:12" x14ac:dyDescent="0.25">
      <c r="A100" s="470" t="s">
        <v>493</v>
      </c>
      <c r="B100" s="205"/>
      <c r="C100" s="494"/>
      <c r="D100" s="494"/>
      <c r="G100" s="471"/>
      <c r="H100" s="472"/>
      <c r="I100" s="471"/>
      <c r="J100" s="478"/>
      <c r="K100" s="478"/>
      <c r="L100" s="478"/>
    </row>
    <row r="101" spans="1:12" x14ac:dyDescent="0.25">
      <c r="A101" s="479"/>
      <c r="B101" s="479"/>
      <c r="C101" s="479"/>
      <c r="D101" s="479"/>
      <c r="G101" s="471"/>
      <c r="H101" s="472"/>
      <c r="I101" s="471"/>
      <c r="J101" s="478"/>
      <c r="K101" s="478"/>
      <c r="L101" s="478"/>
    </row>
    <row r="102" spans="1:12" x14ac:dyDescent="0.25">
      <c r="G102" s="471"/>
      <c r="H102" s="472"/>
      <c r="I102" s="471"/>
      <c r="J102" s="478"/>
      <c r="K102" s="478"/>
      <c r="L102" s="478"/>
    </row>
    <row r="103" spans="1:12" x14ac:dyDescent="0.25">
      <c r="G103" s="471"/>
      <c r="H103" s="472"/>
      <c r="I103" s="471"/>
      <c r="J103" s="478"/>
      <c r="K103" s="478"/>
      <c r="L103" s="478"/>
    </row>
    <row r="104" spans="1:12" x14ac:dyDescent="0.25">
      <c r="A104" s="579" t="s">
        <v>579</v>
      </c>
      <c r="B104" s="579"/>
      <c r="C104" s="579"/>
      <c r="D104" s="579"/>
      <c r="E104" s="579"/>
      <c r="G104" s="471"/>
      <c r="H104" s="472"/>
      <c r="I104" s="471"/>
      <c r="J104" s="478"/>
      <c r="K104" s="478"/>
      <c r="L104" s="478"/>
    </row>
    <row r="105" spans="1:12" x14ac:dyDescent="0.25">
      <c r="G105" s="471"/>
      <c r="H105" s="472"/>
      <c r="I105" s="471"/>
      <c r="J105" s="478"/>
      <c r="K105" s="478"/>
      <c r="L105" s="478"/>
    </row>
    <row r="106" spans="1:12" x14ac:dyDescent="0.25">
      <c r="G106" s="471"/>
      <c r="H106" s="472"/>
      <c r="I106" s="471"/>
      <c r="J106" s="478"/>
      <c r="K106" s="478"/>
      <c r="L106" s="478"/>
    </row>
    <row r="107" spans="1:12" x14ac:dyDescent="0.25">
      <c r="G107" s="471"/>
      <c r="H107" s="472"/>
      <c r="I107" s="471"/>
      <c r="J107" s="478"/>
      <c r="K107" s="478"/>
      <c r="L107" s="478"/>
    </row>
    <row r="108" spans="1:12" x14ac:dyDescent="0.25">
      <c r="G108" s="471"/>
      <c r="H108" s="472"/>
      <c r="I108" s="471"/>
      <c r="J108" s="478"/>
      <c r="K108" s="478"/>
      <c r="L108" s="478"/>
    </row>
    <row r="109" spans="1:12" x14ac:dyDescent="0.25">
      <c r="G109" s="471"/>
      <c r="H109" s="472"/>
      <c r="I109" s="471"/>
      <c r="J109" s="478"/>
      <c r="K109" s="478"/>
      <c r="L109" s="478"/>
    </row>
    <row r="110" spans="1:12" x14ac:dyDescent="0.25">
      <c r="G110" s="471"/>
      <c r="H110" s="472"/>
      <c r="I110" s="471"/>
      <c r="J110" s="478"/>
      <c r="K110" s="478"/>
      <c r="L110" s="478"/>
    </row>
    <row r="111" spans="1:12" x14ac:dyDescent="0.25">
      <c r="G111" s="471"/>
      <c r="H111" s="472"/>
      <c r="I111" s="471"/>
      <c r="J111" s="478"/>
      <c r="K111" s="478"/>
      <c r="L111" s="478"/>
    </row>
    <row r="112" spans="1:12" x14ac:dyDescent="0.25">
      <c r="G112" s="471"/>
      <c r="H112" s="472"/>
      <c r="I112" s="471"/>
      <c r="J112" s="478"/>
      <c r="K112" s="478"/>
      <c r="L112" s="478"/>
    </row>
    <row r="113" spans="7:12" x14ac:dyDescent="0.25">
      <c r="G113" s="471"/>
      <c r="H113" s="472"/>
      <c r="I113" s="471"/>
      <c r="J113" s="478"/>
      <c r="K113" s="478"/>
      <c r="L113" s="478"/>
    </row>
    <row r="114" spans="7:12" x14ac:dyDescent="0.25">
      <c r="G114" s="471"/>
      <c r="H114" s="472"/>
      <c r="I114" s="471"/>
      <c r="J114" s="478"/>
      <c r="K114" s="478"/>
      <c r="L114" s="478"/>
    </row>
    <row r="115" spans="7:12" x14ac:dyDescent="0.25">
      <c r="G115" s="471"/>
      <c r="H115" s="472"/>
      <c r="I115" s="471"/>
      <c r="J115" s="478"/>
      <c r="K115" s="478"/>
      <c r="L115" s="478"/>
    </row>
    <row r="116" spans="7:12" x14ac:dyDescent="0.25">
      <c r="G116" s="471"/>
      <c r="H116" s="472"/>
      <c r="I116" s="471"/>
      <c r="J116" s="478"/>
      <c r="K116" s="478"/>
      <c r="L116" s="478"/>
    </row>
    <row r="117" spans="7:12" x14ac:dyDescent="0.25">
      <c r="G117" s="471"/>
      <c r="H117" s="472"/>
      <c r="I117" s="471"/>
      <c r="J117" s="478"/>
      <c r="K117" s="478"/>
      <c r="L117" s="478"/>
    </row>
    <row r="118" spans="7:12" x14ac:dyDescent="0.25">
      <c r="G118" s="471"/>
      <c r="H118" s="472"/>
      <c r="I118" s="471"/>
      <c r="J118" s="478"/>
      <c r="K118" s="478"/>
      <c r="L118" s="478"/>
    </row>
    <row r="119" spans="7:12" x14ac:dyDescent="0.25">
      <c r="G119" s="471"/>
      <c r="H119" s="472"/>
      <c r="I119" s="471"/>
      <c r="J119" s="478"/>
      <c r="K119" s="478"/>
      <c r="L119" s="478"/>
    </row>
    <row r="120" spans="7:12" x14ac:dyDescent="0.25">
      <c r="G120" s="471"/>
      <c r="H120" s="472"/>
      <c r="I120" s="471"/>
      <c r="J120" s="478"/>
      <c r="K120" s="478"/>
      <c r="L120" s="478"/>
    </row>
    <row r="121" spans="7:12" x14ac:dyDescent="0.25">
      <c r="G121" s="471"/>
      <c r="H121" s="472"/>
      <c r="I121" s="471"/>
      <c r="J121" s="478"/>
      <c r="K121" s="478"/>
      <c r="L121" s="478"/>
    </row>
    <row r="122" spans="7:12" x14ac:dyDescent="0.25">
      <c r="G122" s="471"/>
      <c r="H122" s="472"/>
      <c r="I122" s="471"/>
      <c r="J122" s="478"/>
      <c r="K122" s="478"/>
      <c r="L122" s="478"/>
    </row>
    <row r="123" spans="7:12" x14ac:dyDescent="0.25">
      <c r="G123" s="471"/>
      <c r="H123" s="472"/>
      <c r="I123" s="471"/>
      <c r="J123" s="478"/>
      <c r="K123" s="478"/>
      <c r="L123" s="478"/>
    </row>
    <row r="124" spans="7:12" x14ac:dyDescent="0.25">
      <c r="G124" s="471"/>
      <c r="H124" s="472"/>
      <c r="I124" s="471"/>
      <c r="J124" s="478"/>
      <c r="K124" s="478"/>
      <c r="L124" s="478"/>
    </row>
    <row r="125" spans="7:12" x14ac:dyDescent="0.25">
      <c r="G125" s="471"/>
      <c r="H125" s="472"/>
      <c r="I125" s="471"/>
      <c r="J125" s="478"/>
      <c r="K125" s="478"/>
      <c r="L125" s="478"/>
    </row>
    <row r="126" spans="7:12" x14ac:dyDescent="0.25">
      <c r="G126" s="471"/>
      <c r="H126" s="472"/>
      <c r="I126" s="471"/>
      <c r="J126" s="478"/>
      <c r="K126" s="478"/>
      <c r="L126" s="478"/>
    </row>
    <row r="127" spans="7:12" x14ac:dyDescent="0.25">
      <c r="G127" s="471"/>
      <c r="H127" s="472"/>
      <c r="I127" s="471"/>
      <c r="J127" s="478"/>
      <c r="K127" s="478"/>
      <c r="L127" s="478"/>
    </row>
    <row r="128" spans="7:12" x14ac:dyDescent="0.25">
      <c r="G128" s="471"/>
      <c r="H128" s="472"/>
      <c r="I128" s="471"/>
      <c r="J128" s="478"/>
      <c r="K128" s="478"/>
      <c r="L128" s="478"/>
    </row>
    <row r="129" spans="7:12" x14ac:dyDescent="0.25">
      <c r="G129" s="471"/>
      <c r="H129" s="472"/>
      <c r="I129" s="471"/>
      <c r="J129" s="478"/>
      <c r="K129" s="478"/>
      <c r="L129" s="478"/>
    </row>
    <row r="130" spans="7:12" x14ac:dyDescent="0.25">
      <c r="G130" s="471"/>
      <c r="H130" s="472"/>
      <c r="I130" s="471"/>
      <c r="J130" s="478"/>
      <c r="K130" s="478"/>
      <c r="L130" s="478"/>
    </row>
    <row r="131" spans="7:12" x14ac:dyDescent="0.25">
      <c r="G131" s="471"/>
      <c r="H131" s="472"/>
      <c r="I131" s="471"/>
      <c r="J131" s="478"/>
      <c r="K131" s="478"/>
      <c r="L131" s="478"/>
    </row>
    <row r="132" spans="7:12" x14ac:dyDescent="0.25">
      <c r="G132" s="471"/>
      <c r="H132" s="472"/>
      <c r="I132" s="471"/>
      <c r="J132" s="478"/>
      <c r="K132" s="478"/>
      <c r="L132" s="478"/>
    </row>
    <row r="133" spans="7:12" x14ac:dyDescent="0.25">
      <c r="G133" s="471"/>
      <c r="H133" s="472"/>
      <c r="I133" s="471"/>
      <c r="J133" s="478"/>
      <c r="K133" s="478"/>
      <c r="L133" s="478"/>
    </row>
    <row r="134" spans="7:12" x14ac:dyDescent="0.25">
      <c r="G134" s="471"/>
      <c r="H134" s="472"/>
      <c r="I134" s="471"/>
      <c r="J134" s="478"/>
      <c r="K134" s="478"/>
      <c r="L134" s="478"/>
    </row>
    <row r="135" spans="7:12" x14ac:dyDescent="0.25">
      <c r="G135" s="471"/>
      <c r="H135" s="472"/>
      <c r="I135" s="471"/>
      <c r="J135" s="478"/>
      <c r="K135" s="478"/>
      <c r="L135" s="478"/>
    </row>
    <row r="136" spans="7:12" x14ac:dyDescent="0.25">
      <c r="G136" s="471"/>
      <c r="H136" s="472"/>
      <c r="I136" s="471"/>
      <c r="J136" s="478"/>
      <c r="K136" s="478"/>
      <c r="L136" s="478"/>
    </row>
    <row r="137" spans="7:12" x14ac:dyDescent="0.25">
      <c r="G137" s="471"/>
      <c r="H137" s="472"/>
      <c r="I137" s="471"/>
      <c r="J137" s="478"/>
      <c r="K137" s="478"/>
      <c r="L137" s="478"/>
    </row>
    <row r="138" spans="7:12" x14ac:dyDescent="0.25">
      <c r="G138" s="471"/>
      <c r="H138" s="472"/>
      <c r="I138" s="471"/>
      <c r="J138" s="478"/>
      <c r="K138" s="478"/>
      <c r="L138" s="478"/>
    </row>
    <row r="139" spans="7:12" x14ac:dyDescent="0.25">
      <c r="G139" s="471"/>
      <c r="H139" s="472"/>
      <c r="I139" s="471"/>
      <c r="J139" s="478"/>
      <c r="K139" s="478"/>
      <c r="L139" s="478"/>
    </row>
    <row r="140" spans="7:12" x14ac:dyDescent="0.25">
      <c r="G140" s="471"/>
      <c r="H140" s="472"/>
      <c r="I140" s="471"/>
      <c r="J140" s="478"/>
      <c r="K140" s="478"/>
      <c r="L140" s="478"/>
    </row>
    <row r="141" spans="7:12" x14ac:dyDescent="0.25">
      <c r="G141" s="471"/>
      <c r="H141" s="472"/>
      <c r="I141" s="471"/>
      <c r="J141" s="478"/>
      <c r="K141" s="478"/>
      <c r="L141" s="478"/>
    </row>
    <row r="142" spans="7:12" x14ac:dyDescent="0.25">
      <c r="G142" s="471"/>
      <c r="H142" s="472"/>
      <c r="I142" s="471"/>
      <c r="J142" s="478"/>
      <c r="K142" s="478"/>
      <c r="L142" s="478"/>
    </row>
    <row r="143" spans="7:12" x14ac:dyDescent="0.25">
      <c r="G143" s="471"/>
      <c r="H143" s="472"/>
      <c r="I143" s="471"/>
      <c r="J143" s="478"/>
      <c r="K143" s="478"/>
      <c r="L143" s="478"/>
    </row>
    <row r="144" spans="7:12" x14ac:dyDescent="0.25">
      <c r="G144" s="471"/>
      <c r="H144" s="472"/>
      <c r="I144" s="471"/>
      <c r="J144" s="478"/>
      <c r="K144" s="478"/>
      <c r="L144" s="478"/>
    </row>
    <row r="145" spans="7:12" x14ac:dyDescent="0.25">
      <c r="G145" s="471"/>
      <c r="H145" s="472"/>
      <c r="I145" s="471"/>
      <c r="J145" s="478"/>
      <c r="K145" s="478"/>
      <c r="L145" s="478"/>
    </row>
    <row r="146" spans="7:12" x14ac:dyDescent="0.25">
      <c r="G146" s="471"/>
      <c r="H146" s="472"/>
      <c r="I146" s="471"/>
      <c r="J146" s="478"/>
      <c r="K146" s="478"/>
      <c r="L146" s="478"/>
    </row>
    <row r="147" spans="7:12" x14ac:dyDescent="0.25">
      <c r="G147" s="471"/>
      <c r="H147" s="472"/>
      <c r="I147" s="471"/>
      <c r="J147" s="478"/>
      <c r="K147" s="478"/>
      <c r="L147" s="478"/>
    </row>
    <row r="148" spans="7:12" x14ac:dyDescent="0.25">
      <c r="G148" s="471"/>
      <c r="H148" s="472"/>
      <c r="I148" s="471"/>
      <c r="J148" s="478"/>
      <c r="K148" s="478"/>
      <c r="L148" s="478"/>
    </row>
    <row r="149" spans="7:12" x14ac:dyDescent="0.25">
      <c r="G149" s="471"/>
      <c r="H149" s="472"/>
      <c r="I149" s="471"/>
      <c r="J149" s="478"/>
      <c r="K149" s="478"/>
      <c r="L149" s="478"/>
    </row>
    <row r="150" spans="7:12" x14ac:dyDescent="0.25">
      <c r="G150" s="471"/>
      <c r="H150" s="472"/>
      <c r="I150" s="471"/>
      <c r="J150" s="478"/>
      <c r="K150" s="478"/>
      <c r="L150" s="478"/>
    </row>
    <row r="151" spans="7:12" x14ac:dyDescent="0.25">
      <c r="G151" s="471"/>
      <c r="H151" s="472"/>
      <c r="I151" s="471"/>
      <c r="J151" s="478"/>
      <c r="K151" s="478"/>
      <c r="L151" s="478"/>
    </row>
    <row r="152" spans="7:12" x14ac:dyDescent="0.25">
      <c r="G152" s="471"/>
      <c r="H152" s="472"/>
      <c r="I152" s="471"/>
      <c r="J152" s="478"/>
      <c r="K152" s="478"/>
      <c r="L152" s="478"/>
    </row>
    <row r="153" spans="7:12" x14ac:dyDescent="0.25">
      <c r="G153" s="471"/>
      <c r="H153" s="472"/>
      <c r="I153" s="471"/>
      <c r="J153" s="478"/>
      <c r="K153" s="478"/>
      <c r="L153" s="478"/>
    </row>
    <row r="154" spans="7:12" x14ac:dyDescent="0.25">
      <c r="G154" s="471"/>
      <c r="H154" s="472"/>
      <c r="I154" s="471"/>
      <c r="J154" s="478"/>
      <c r="K154" s="478"/>
      <c r="L154" s="478"/>
    </row>
    <row r="155" spans="7:12" x14ac:dyDescent="0.25">
      <c r="G155" s="471"/>
      <c r="H155" s="472"/>
      <c r="I155" s="471"/>
      <c r="J155" s="478"/>
      <c r="K155" s="478"/>
      <c r="L155" s="478"/>
    </row>
    <row r="156" spans="7:12" x14ac:dyDescent="0.25">
      <c r="G156" s="471"/>
      <c r="H156" s="472"/>
      <c r="I156" s="471"/>
      <c r="J156" s="478"/>
      <c r="K156" s="478"/>
      <c r="L156" s="478"/>
    </row>
    <row r="157" spans="7:12" x14ac:dyDescent="0.25">
      <c r="G157" s="471"/>
      <c r="H157" s="472"/>
      <c r="I157" s="471"/>
      <c r="J157" s="478"/>
      <c r="K157" s="478"/>
      <c r="L157" s="478"/>
    </row>
    <row r="158" spans="7:12" x14ac:dyDescent="0.25">
      <c r="G158" s="471"/>
      <c r="H158" s="472"/>
      <c r="I158" s="471"/>
      <c r="J158" s="478"/>
      <c r="K158" s="478"/>
      <c r="L158" s="478"/>
    </row>
    <row r="159" spans="7:12" x14ac:dyDescent="0.25">
      <c r="G159" s="471"/>
      <c r="H159" s="472"/>
      <c r="I159" s="471"/>
      <c r="J159" s="478"/>
      <c r="K159" s="478"/>
      <c r="L159" s="478"/>
    </row>
    <row r="160" spans="7:12" x14ac:dyDescent="0.25">
      <c r="G160" s="471"/>
      <c r="H160" s="472"/>
      <c r="I160" s="471"/>
      <c r="J160" s="478"/>
      <c r="K160" s="478"/>
      <c r="L160" s="478"/>
    </row>
    <row r="161" spans="7:12" x14ac:dyDescent="0.25">
      <c r="G161" s="471"/>
      <c r="H161" s="472"/>
      <c r="I161" s="471"/>
      <c r="J161" s="478"/>
      <c r="K161" s="478"/>
      <c r="L161" s="478"/>
    </row>
    <row r="162" spans="7:12" x14ac:dyDescent="0.25">
      <c r="G162" s="471"/>
      <c r="H162" s="472"/>
      <c r="I162" s="471"/>
      <c r="J162" s="478"/>
      <c r="K162" s="478"/>
      <c r="L162" s="478"/>
    </row>
    <row r="163" spans="7:12" x14ac:dyDescent="0.25">
      <c r="G163" s="471"/>
      <c r="H163" s="472"/>
      <c r="I163" s="471"/>
      <c r="J163" s="478"/>
      <c r="K163" s="478"/>
      <c r="L163" s="478"/>
    </row>
    <row r="164" spans="7:12" x14ac:dyDescent="0.25">
      <c r="G164" s="471"/>
      <c r="H164" s="472"/>
      <c r="I164" s="471"/>
      <c r="J164" s="478"/>
      <c r="K164" s="478"/>
      <c r="L164" s="478"/>
    </row>
    <row r="165" spans="7:12" x14ac:dyDescent="0.25">
      <c r="G165" s="471"/>
      <c r="H165" s="472"/>
      <c r="I165" s="471"/>
      <c r="J165" s="478"/>
      <c r="K165" s="478"/>
      <c r="L165" s="478"/>
    </row>
    <row r="166" spans="7:12" x14ac:dyDescent="0.25">
      <c r="G166" s="471"/>
      <c r="H166" s="472"/>
      <c r="I166" s="471"/>
      <c r="J166" s="478"/>
      <c r="K166" s="478"/>
      <c r="L166" s="478"/>
    </row>
    <row r="167" spans="7:12" x14ac:dyDescent="0.25">
      <c r="G167" s="471"/>
      <c r="H167" s="472"/>
      <c r="I167" s="471"/>
      <c r="J167" s="478"/>
      <c r="K167" s="478"/>
      <c r="L167" s="478"/>
    </row>
    <row r="168" spans="7:12" x14ac:dyDescent="0.25">
      <c r="G168" s="471"/>
      <c r="H168" s="472"/>
      <c r="I168" s="471"/>
      <c r="J168" s="478"/>
      <c r="K168" s="478"/>
      <c r="L168" s="478"/>
    </row>
    <row r="169" spans="7:12" x14ac:dyDescent="0.25">
      <c r="G169" s="471"/>
      <c r="H169" s="472"/>
      <c r="I169" s="471"/>
      <c r="J169" s="478"/>
      <c r="K169" s="478"/>
      <c r="L169" s="478"/>
    </row>
    <row r="170" spans="7:12" x14ac:dyDescent="0.25">
      <c r="G170" s="471"/>
      <c r="H170" s="472"/>
      <c r="I170" s="471"/>
      <c r="J170" s="478"/>
      <c r="K170" s="478"/>
      <c r="L170" s="478"/>
    </row>
    <row r="171" spans="7:12" x14ac:dyDescent="0.25">
      <c r="G171" s="471"/>
      <c r="H171" s="472"/>
      <c r="I171" s="471"/>
      <c r="J171" s="478"/>
      <c r="K171" s="478"/>
      <c r="L171" s="478"/>
    </row>
    <row r="172" spans="7:12" x14ac:dyDescent="0.25">
      <c r="G172" s="471"/>
      <c r="H172" s="472"/>
      <c r="I172" s="471"/>
      <c r="J172" s="478"/>
      <c r="K172" s="478"/>
      <c r="L172" s="478"/>
    </row>
    <row r="173" spans="7:12" x14ac:dyDescent="0.25">
      <c r="G173" s="471"/>
      <c r="H173" s="472"/>
      <c r="I173" s="471"/>
      <c r="J173" s="478"/>
      <c r="K173" s="478"/>
      <c r="L173" s="478"/>
    </row>
    <row r="174" spans="7:12" x14ac:dyDescent="0.25">
      <c r="G174" s="471"/>
      <c r="H174" s="472"/>
      <c r="I174" s="471"/>
      <c r="J174" s="478"/>
      <c r="K174" s="478"/>
      <c r="L174" s="478"/>
    </row>
    <row r="175" spans="7:12" x14ac:dyDescent="0.25">
      <c r="G175" s="471"/>
      <c r="H175" s="472"/>
      <c r="I175" s="471"/>
      <c r="J175" s="478"/>
      <c r="K175" s="478"/>
      <c r="L175" s="478"/>
    </row>
    <row r="176" spans="7:12" x14ac:dyDescent="0.25">
      <c r="G176" s="471"/>
      <c r="H176" s="472"/>
      <c r="I176" s="471"/>
      <c r="J176" s="478"/>
      <c r="K176" s="478"/>
      <c r="L176" s="478"/>
    </row>
    <row r="177" spans="7:12" x14ac:dyDescent="0.25">
      <c r="G177" s="478"/>
      <c r="H177" s="478"/>
      <c r="I177" s="478"/>
      <c r="J177" s="478"/>
      <c r="K177" s="478"/>
      <c r="L177" s="478"/>
    </row>
  </sheetData>
  <mergeCells count="8">
    <mergeCell ref="A104:E104"/>
    <mergeCell ref="A1:D1"/>
    <mergeCell ref="A3:A4"/>
    <mergeCell ref="B3:D3"/>
    <mergeCell ref="A56:A57"/>
    <mergeCell ref="B56:D56"/>
    <mergeCell ref="A52:E52"/>
    <mergeCell ref="A54:D54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2"/>
  <sheetViews>
    <sheetView topLeftCell="A10" workbookViewId="0">
      <selection activeCell="E31" sqref="E31"/>
    </sheetView>
  </sheetViews>
  <sheetFormatPr defaultRowHeight="15" x14ac:dyDescent="0.25"/>
  <sheetData>
    <row r="6" spans="1:9" x14ac:dyDescent="0.25">
      <c r="A6" s="209"/>
      <c r="B6" s="209"/>
      <c r="C6" s="209"/>
      <c r="D6" s="209"/>
      <c r="E6" s="209"/>
      <c r="F6" s="209"/>
      <c r="G6" s="209"/>
      <c r="H6" s="209"/>
      <c r="I6" s="209"/>
    </row>
    <row r="7" spans="1:9" ht="60.75" customHeight="1" x14ac:dyDescent="0.4">
      <c r="A7" s="582" t="s">
        <v>368</v>
      </c>
      <c r="B7" s="583"/>
      <c r="C7" s="583"/>
      <c r="D7" s="583"/>
      <c r="E7" s="583"/>
      <c r="F7" s="583"/>
      <c r="G7" s="583"/>
      <c r="H7" s="583"/>
      <c r="I7" s="583"/>
    </row>
    <row r="8" spans="1:9" x14ac:dyDescent="0.25">
      <c r="A8" s="209"/>
      <c r="B8" s="209"/>
      <c r="C8" s="209"/>
      <c r="D8" s="209"/>
      <c r="E8" s="209"/>
      <c r="F8" s="209"/>
      <c r="G8" s="209"/>
      <c r="H8" s="209"/>
      <c r="I8" s="209"/>
    </row>
    <row r="9" spans="1:9" x14ac:dyDescent="0.25">
      <c r="A9" s="30"/>
      <c r="B9" s="30"/>
      <c r="C9" s="30"/>
      <c r="D9" s="30"/>
      <c r="E9" s="30"/>
      <c r="F9" s="30"/>
      <c r="G9" s="30"/>
      <c r="H9" s="30"/>
      <c r="I9" s="30"/>
    </row>
    <row r="10" spans="1:9" x14ac:dyDescent="0.25">
      <c r="A10" s="30"/>
      <c r="B10" s="30"/>
      <c r="C10" s="30"/>
      <c r="D10" s="30"/>
      <c r="E10" s="30"/>
      <c r="F10" s="30"/>
      <c r="G10" s="30"/>
      <c r="H10" s="30"/>
      <c r="I10" s="30"/>
    </row>
    <row r="11" spans="1:9" x14ac:dyDescent="0.25">
      <c r="A11" s="30"/>
      <c r="B11" s="30"/>
      <c r="C11" s="30"/>
      <c r="D11" s="30"/>
      <c r="E11" s="30"/>
      <c r="F11" s="30"/>
      <c r="G11" s="30"/>
      <c r="H11" s="30"/>
      <c r="I11" s="30"/>
    </row>
    <row r="12" spans="1:9" x14ac:dyDescent="0.25">
      <c r="A12" s="30"/>
      <c r="B12" s="30"/>
      <c r="C12" s="30"/>
      <c r="D12" s="30"/>
      <c r="E12" s="30"/>
      <c r="F12" s="30"/>
      <c r="G12" s="30"/>
      <c r="H12" s="30"/>
      <c r="I12" s="30"/>
    </row>
  </sheetData>
  <mergeCells count="1">
    <mergeCell ref="A7:I7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workbookViewId="0">
      <selection activeCell="E19" sqref="E19"/>
    </sheetView>
  </sheetViews>
  <sheetFormatPr defaultRowHeight="15" x14ac:dyDescent="0.25"/>
  <cols>
    <col min="4" max="4" width="31.28515625" customWidth="1"/>
  </cols>
  <sheetData>
    <row r="2" spans="1:7" ht="18.75" x14ac:dyDescent="0.3">
      <c r="A2" s="589" t="s">
        <v>386</v>
      </c>
      <c r="B2" s="590"/>
      <c r="C2" s="590"/>
      <c r="D2" s="590"/>
      <c r="E2" s="590"/>
      <c r="F2" s="590"/>
      <c r="G2" s="590"/>
    </row>
    <row r="3" spans="1:7" ht="18.75" x14ac:dyDescent="0.3">
      <c r="A3" s="2"/>
    </row>
    <row r="4" spans="1:7" ht="19.5" thickBot="1" x14ac:dyDescent="0.35">
      <c r="A4" s="2"/>
    </row>
    <row r="5" spans="1:7" ht="43.5" thickBot="1" x14ac:dyDescent="0.3">
      <c r="A5" s="584" t="s">
        <v>26</v>
      </c>
      <c r="B5" s="585"/>
      <c r="C5" s="585"/>
      <c r="D5" s="585"/>
      <c r="E5" s="336" t="s">
        <v>298</v>
      </c>
      <c r="F5" s="337" t="s">
        <v>5</v>
      </c>
      <c r="G5" s="338" t="s">
        <v>299</v>
      </c>
    </row>
    <row r="6" spans="1:7" ht="19.5" thickBot="1" x14ac:dyDescent="0.3">
      <c r="A6" s="586" t="s">
        <v>27</v>
      </c>
      <c r="B6" s="587"/>
      <c r="C6" s="587"/>
      <c r="D6" s="588"/>
      <c r="E6" s="102">
        <f>G6*1.1</f>
        <v>62.172000000000011</v>
      </c>
      <c r="F6" s="3">
        <v>10</v>
      </c>
      <c r="G6" s="106">
        <v>56.52</v>
      </c>
    </row>
    <row r="8" spans="1:7" x14ac:dyDescent="0.25">
      <c r="A8" s="1" t="s">
        <v>25</v>
      </c>
    </row>
    <row r="47" spans="1:6" x14ac:dyDescent="0.25">
      <c r="A47" s="579" t="s">
        <v>102</v>
      </c>
      <c r="B47" s="579"/>
      <c r="C47" s="579"/>
      <c r="D47" s="579"/>
      <c r="E47" s="579"/>
      <c r="F47" s="579"/>
    </row>
  </sheetData>
  <mergeCells count="4">
    <mergeCell ref="A5:D5"/>
    <mergeCell ref="A6:D6"/>
    <mergeCell ref="A47:F47"/>
    <mergeCell ref="A2:G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9"/>
  <sheetViews>
    <sheetView workbookViewId="0">
      <selection activeCell="F154" sqref="F154"/>
    </sheetView>
  </sheetViews>
  <sheetFormatPr defaultColWidth="9.140625" defaultRowHeight="15" x14ac:dyDescent="0.25"/>
  <cols>
    <col min="1" max="1" width="8.85546875" style="477" customWidth="1"/>
    <col min="2" max="3" width="9.140625" style="469"/>
    <col min="4" max="4" width="36" style="469" customWidth="1"/>
    <col min="5" max="5" width="12.5703125" style="477" customWidth="1"/>
    <col min="6" max="6" width="8.85546875" style="477" customWidth="1"/>
    <col min="7" max="7" width="8.85546875" style="91" customWidth="1"/>
    <col min="8" max="16384" width="9.140625" style="469"/>
  </cols>
  <sheetData>
    <row r="1" spans="1:8" ht="19.5" customHeight="1" x14ac:dyDescent="0.3">
      <c r="A1" s="635" t="s">
        <v>385</v>
      </c>
      <c r="B1" s="636"/>
      <c r="C1" s="636"/>
      <c r="D1" s="636"/>
      <c r="E1" s="636"/>
      <c r="F1" s="636"/>
      <c r="G1" s="636"/>
    </row>
    <row r="2" spans="1:8" ht="12.75" customHeight="1" x14ac:dyDescent="0.3">
      <c r="A2" s="552"/>
      <c r="B2" s="553"/>
      <c r="C2" s="553"/>
      <c r="D2" s="553"/>
      <c r="E2" s="552"/>
      <c r="F2" s="552"/>
    </row>
    <row r="3" spans="1:8" ht="19.5" customHeight="1" x14ac:dyDescent="0.3">
      <c r="A3" s="637" t="s">
        <v>348</v>
      </c>
      <c r="B3" s="637"/>
      <c r="C3" s="637"/>
      <c r="D3" s="637"/>
      <c r="E3" s="637"/>
      <c r="F3" s="637"/>
      <c r="G3" s="637"/>
    </row>
    <row r="4" spans="1:8" ht="11.25" customHeight="1" thickBot="1" x14ac:dyDescent="0.3"/>
    <row r="5" spans="1:8" ht="30" customHeight="1" thickBot="1" x14ac:dyDescent="0.3">
      <c r="A5" s="638" t="s">
        <v>45</v>
      </c>
      <c r="B5" s="639"/>
      <c r="C5" s="639"/>
      <c r="D5" s="640"/>
      <c r="E5" s="542" t="s">
        <v>251</v>
      </c>
      <c r="F5" s="543" t="s">
        <v>5</v>
      </c>
      <c r="G5" s="544" t="s">
        <v>299</v>
      </c>
    </row>
    <row r="6" spans="1:8" ht="16.5" thickBot="1" x14ac:dyDescent="0.3">
      <c r="A6" s="622" t="s">
        <v>47</v>
      </c>
      <c r="B6" s="623"/>
      <c r="C6" s="623"/>
      <c r="D6" s="623"/>
      <c r="E6" s="623"/>
      <c r="F6" s="623"/>
      <c r="G6" s="624"/>
    </row>
    <row r="7" spans="1:8" ht="15.75" x14ac:dyDescent="0.25">
      <c r="A7" s="612" t="s">
        <v>553</v>
      </c>
      <c r="B7" s="613"/>
      <c r="C7" s="613"/>
      <c r="D7" s="613"/>
      <c r="E7" s="95">
        <v>135</v>
      </c>
      <c r="F7" s="410">
        <v>21</v>
      </c>
      <c r="G7" s="297">
        <f>E7-(E7*21/121)</f>
        <v>111.5702479338843</v>
      </c>
    </row>
    <row r="8" spans="1:8" ht="15.75" x14ac:dyDescent="0.25">
      <c r="A8" s="617" t="s">
        <v>420</v>
      </c>
      <c r="B8" s="618"/>
      <c r="C8" s="618"/>
      <c r="D8" s="618"/>
      <c r="E8" s="96">
        <v>83</v>
      </c>
      <c r="F8" s="189">
        <v>21</v>
      </c>
      <c r="G8" s="225">
        <f t="shared" ref="G8:G28" si="0">E8-(E8*21/121)</f>
        <v>68.595041322314046</v>
      </c>
    </row>
    <row r="9" spans="1:8" ht="15.75" x14ac:dyDescent="0.25">
      <c r="A9" s="617" t="s">
        <v>290</v>
      </c>
      <c r="B9" s="618"/>
      <c r="C9" s="618"/>
      <c r="D9" s="618"/>
      <c r="E9" s="96">
        <v>72</v>
      </c>
      <c r="F9" s="189">
        <v>21</v>
      </c>
      <c r="G9" s="225">
        <f t="shared" si="0"/>
        <v>59.504132231404959</v>
      </c>
      <c r="H9" s="462"/>
    </row>
    <row r="10" spans="1:8" ht="15.75" x14ac:dyDescent="0.25">
      <c r="A10" s="617" t="s">
        <v>49</v>
      </c>
      <c r="B10" s="618"/>
      <c r="C10" s="618"/>
      <c r="D10" s="618"/>
      <c r="E10" s="96">
        <v>85</v>
      </c>
      <c r="F10" s="189">
        <v>21</v>
      </c>
      <c r="G10" s="225">
        <f t="shared" si="0"/>
        <v>70.247933884297524</v>
      </c>
      <c r="H10" s="462"/>
    </row>
    <row r="11" spans="1:8" ht="15.75" x14ac:dyDescent="0.25">
      <c r="A11" s="617" t="s">
        <v>50</v>
      </c>
      <c r="B11" s="618"/>
      <c r="C11" s="618"/>
      <c r="D11" s="618"/>
      <c r="E11" s="96">
        <v>105</v>
      </c>
      <c r="F11" s="189">
        <v>21</v>
      </c>
      <c r="G11" s="225">
        <f t="shared" si="0"/>
        <v>86.776859504132233</v>
      </c>
      <c r="H11" s="462"/>
    </row>
    <row r="12" spans="1:8" ht="15.75" x14ac:dyDescent="0.25">
      <c r="A12" s="617" t="s">
        <v>708</v>
      </c>
      <c r="B12" s="618"/>
      <c r="C12" s="618"/>
      <c r="D12" s="618"/>
      <c r="E12" s="96">
        <v>32</v>
      </c>
      <c r="F12" s="189">
        <v>21</v>
      </c>
      <c r="G12" s="225">
        <f t="shared" si="0"/>
        <v>26.446280991735538</v>
      </c>
      <c r="H12" s="462"/>
    </row>
    <row r="13" spans="1:8" ht="15.75" x14ac:dyDescent="0.25">
      <c r="A13" s="617" t="s">
        <v>51</v>
      </c>
      <c r="B13" s="618"/>
      <c r="C13" s="618"/>
      <c r="D13" s="618"/>
      <c r="E13" s="96">
        <v>43</v>
      </c>
      <c r="F13" s="189">
        <v>21</v>
      </c>
      <c r="G13" s="225">
        <f t="shared" si="0"/>
        <v>35.537190082644628</v>
      </c>
      <c r="H13" s="462"/>
    </row>
    <row r="14" spans="1:8" ht="15.75" x14ac:dyDescent="0.25">
      <c r="A14" s="617" t="s">
        <v>554</v>
      </c>
      <c r="B14" s="618"/>
      <c r="C14" s="618"/>
      <c r="D14" s="618"/>
      <c r="E14" s="96">
        <v>58</v>
      </c>
      <c r="F14" s="189">
        <v>21</v>
      </c>
      <c r="G14" s="225">
        <f t="shared" si="0"/>
        <v>47.933884297520663</v>
      </c>
      <c r="H14" s="462"/>
    </row>
    <row r="15" spans="1:8" ht="15.75" x14ac:dyDescent="0.25">
      <c r="A15" s="617" t="s">
        <v>53</v>
      </c>
      <c r="B15" s="618"/>
      <c r="C15" s="618"/>
      <c r="D15" s="618"/>
      <c r="E15" s="96">
        <v>100</v>
      </c>
      <c r="F15" s="189">
        <v>21</v>
      </c>
      <c r="G15" s="225">
        <f t="shared" si="0"/>
        <v>82.644628099173559</v>
      </c>
    </row>
    <row r="16" spans="1:8" ht="15.75" x14ac:dyDescent="0.25">
      <c r="A16" s="617" t="s">
        <v>252</v>
      </c>
      <c r="B16" s="618"/>
      <c r="C16" s="618"/>
      <c r="D16" s="618"/>
      <c r="E16" s="96">
        <v>239</v>
      </c>
      <c r="F16" s="189">
        <v>21</v>
      </c>
      <c r="G16" s="225">
        <f t="shared" si="0"/>
        <v>197.52066115702479</v>
      </c>
    </row>
    <row r="17" spans="1:7" ht="15.75" x14ac:dyDescent="0.25">
      <c r="A17" s="617" t="s">
        <v>54</v>
      </c>
      <c r="B17" s="618"/>
      <c r="C17" s="618"/>
      <c r="D17" s="618"/>
      <c r="E17" s="96">
        <v>737</v>
      </c>
      <c r="F17" s="189">
        <v>21</v>
      </c>
      <c r="G17" s="225">
        <f t="shared" si="0"/>
        <v>609.09090909090912</v>
      </c>
    </row>
    <row r="18" spans="1:7" ht="15.75" x14ac:dyDescent="0.25">
      <c r="A18" s="617" t="s">
        <v>361</v>
      </c>
      <c r="B18" s="618"/>
      <c r="C18" s="618"/>
      <c r="D18" s="618"/>
      <c r="E18" s="96">
        <v>240</v>
      </c>
      <c r="F18" s="189">
        <v>21</v>
      </c>
      <c r="G18" s="225">
        <f t="shared" si="0"/>
        <v>198.34710743801654</v>
      </c>
    </row>
    <row r="19" spans="1:7" ht="15.75" x14ac:dyDescent="0.25">
      <c r="A19" s="617" t="s">
        <v>55</v>
      </c>
      <c r="B19" s="618"/>
      <c r="C19" s="618"/>
      <c r="D19" s="618"/>
      <c r="E19" s="96">
        <v>625</v>
      </c>
      <c r="F19" s="189">
        <v>21</v>
      </c>
      <c r="G19" s="225">
        <f t="shared" si="0"/>
        <v>516.52892561983469</v>
      </c>
    </row>
    <row r="20" spans="1:7" ht="15.75" x14ac:dyDescent="0.25">
      <c r="A20" s="617" t="s">
        <v>56</v>
      </c>
      <c r="B20" s="618"/>
      <c r="C20" s="618"/>
      <c r="D20" s="618"/>
      <c r="E20" s="96">
        <v>725</v>
      </c>
      <c r="F20" s="189">
        <v>21</v>
      </c>
      <c r="G20" s="225">
        <f t="shared" si="0"/>
        <v>599.17355371900828</v>
      </c>
    </row>
    <row r="21" spans="1:7" ht="15.75" x14ac:dyDescent="0.25">
      <c r="A21" s="617" t="s">
        <v>701</v>
      </c>
      <c r="B21" s="618"/>
      <c r="C21" s="618"/>
      <c r="D21" s="618"/>
      <c r="E21" s="96">
        <v>515</v>
      </c>
      <c r="F21" s="189">
        <v>21</v>
      </c>
      <c r="G21" s="225">
        <f t="shared" si="0"/>
        <v>425.61983471074382</v>
      </c>
    </row>
    <row r="22" spans="1:7" ht="15.75" x14ac:dyDescent="0.25">
      <c r="A22" s="617" t="s">
        <v>726</v>
      </c>
      <c r="B22" s="618"/>
      <c r="C22" s="618"/>
      <c r="D22" s="618"/>
      <c r="E22" s="96">
        <v>120</v>
      </c>
      <c r="F22" s="189">
        <v>21</v>
      </c>
      <c r="G22" s="225">
        <f t="shared" si="0"/>
        <v>99.173553719008268</v>
      </c>
    </row>
    <row r="23" spans="1:7" ht="15.75" x14ac:dyDescent="0.25">
      <c r="A23" s="617" t="s">
        <v>727</v>
      </c>
      <c r="B23" s="618"/>
      <c r="C23" s="618"/>
      <c r="D23" s="618"/>
      <c r="E23" s="96">
        <v>133</v>
      </c>
      <c r="F23" s="189">
        <v>21</v>
      </c>
      <c r="G23" s="225">
        <f t="shared" si="0"/>
        <v>109.91735537190083</v>
      </c>
    </row>
    <row r="24" spans="1:7" ht="15.75" x14ac:dyDescent="0.25">
      <c r="A24" s="617" t="s">
        <v>728</v>
      </c>
      <c r="B24" s="618"/>
      <c r="C24" s="618"/>
      <c r="D24" s="618"/>
      <c r="E24" s="96">
        <v>142</v>
      </c>
      <c r="F24" s="189">
        <v>21</v>
      </c>
      <c r="G24" s="225">
        <f t="shared" si="0"/>
        <v>117.35537190082644</v>
      </c>
    </row>
    <row r="25" spans="1:7" ht="15.75" x14ac:dyDescent="0.25">
      <c r="A25" s="617" t="s">
        <v>729</v>
      </c>
      <c r="B25" s="618"/>
      <c r="C25" s="618"/>
      <c r="D25" s="618"/>
      <c r="E25" s="96">
        <v>164</v>
      </c>
      <c r="F25" s="189">
        <v>21</v>
      </c>
      <c r="G25" s="225">
        <f t="shared" si="0"/>
        <v>135.53719008264463</v>
      </c>
    </row>
    <row r="26" spans="1:7" ht="15.75" x14ac:dyDescent="0.25">
      <c r="A26" s="617" t="s">
        <v>709</v>
      </c>
      <c r="B26" s="618"/>
      <c r="C26" s="618"/>
      <c r="D26" s="618"/>
      <c r="E26" s="96">
        <v>280</v>
      </c>
      <c r="F26" s="189">
        <v>21</v>
      </c>
      <c r="G26" s="225">
        <f t="shared" si="0"/>
        <v>231.40495867768595</v>
      </c>
    </row>
    <row r="27" spans="1:7" ht="15.75" x14ac:dyDescent="0.25">
      <c r="A27" s="617" t="s">
        <v>464</v>
      </c>
      <c r="B27" s="618"/>
      <c r="C27" s="618"/>
      <c r="D27" s="618"/>
      <c r="E27" s="96">
        <v>1550</v>
      </c>
      <c r="F27" s="189">
        <v>21</v>
      </c>
      <c r="G27" s="225">
        <f t="shared" si="0"/>
        <v>1280.9917355371902</v>
      </c>
    </row>
    <row r="28" spans="1:7" ht="15.75" x14ac:dyDescent="0.25">
      <c r="A28" s="617" t="s">
        <v>62</v>
      </c>
      <c r="B28" s="618"/>
      <c r="C28" s="618"/>
      <c r="D28" s="618"/>
      <c r="E28" s="96">
        <v>595</v>
      </c>
      <c r="F28" s="189">
        <v>21</v>
      </c>
      <c r="G28" s="225">
        <f t="shared" si="0"/>
        <v>491.73553719008265</v>
      </c>
    </row>
    <row r="29" spans="1:7" ht="15.75" x14ac:dyDescent="0.25">
      <c r="A29" s="617" t="s">
        <v>457</v>
      </c>
      <c r="B29" s="618"/>
      <c r="C29" s="618"/>
      <c r="D29" s="618"/>
      <c r="E29" s="100">
        <v>450</v>
      </c>
      <c r="F29" s="189">
        <v>15</v>
      </c>
      <c r="G29" s="225">
        <f>E29-(E29*15/115)</f>
        <v>391.30434782608694</v>
      </c>
    </row>
    <row r="30" spans="1:7" ht="15.75" x14ac:dyDescent="0.25">
      <c r="A30" s="626" t="s">
        <v>458</v>
      </c>
      <c r="B30" s="627"/>
      <c r="C30" s="627"/>
      <c r="D30" s="627"/>
      <c r="E30" s="96">
        <v>370</v>
      </c>
      <c r="F30" s="189">
        <v>15</v>
      </c>
      <c r="G30" s="225">
        <f>E30-(E30*15/115)</f>
        <v>321.73913043478262</v>
      </c>
    </row>
    <row r="31" spans="1:7" ht="15.75" x14ac:dyDescent="0.25">
      <c r="A31" s="626" t="s">
        <v>459</v>
      </c>
      <c r="B31" s="627"/>
      <c r="C31" s="627"/>
      <c r="D31" s="627"/>
      <c r="E31" s="96">
        <v>60</v>
      </c>
      <c r="F31" s="189">
        <v>21</v>
      </c>
      <c r="G31" s="225">
        <f>E31-(E31*21/121)</f>
        <v>49.586776859504134</v>
      </c>
    </row>
    <row r="32" spans="1:7" ht="15.75" x14ac:dyDescent="0.25">
      <c r="A32" s="617" t="s">
        <v>544</v>
      </c>
      <c r="B32" s="618"/>
      <c r="C32" s="618"/>
      <c r="D32" s="618"/>
      <c r="E32" s="96">
        <v>95</v>
      </c>
      <c r="F32" s="189">
        <v>15</v>
      </c>
      <c r="G32" s="225">
        <f>E32-(E32*15/115)</f>
        <v>82.608695652173907</v>
      </c>
    </row>
    <row r="33" spans="1:7" ht="16.5" thickBot="1" x14ac:dyDescent="0.3">
      <c r="A33" s="548" t="s">
        <v>555</v>
      </c>
      <c r="B33" s="549"/>
      <c r="C33" s="549"/>
      <c r="D33" s="549"/>
      <c r="E33" s="97">
        <v>310</v>
      </c>
      <c r="F33" s="413">
        <v>21</v>
      </c>
      <c r="G33" s="225">
        <f t="shared" ref="G33" si="1">E33-(E33*21/121)</f>
        <v>256.198347107438</v>
      </c>
    </row>
    <row r="34" spans="1:7" ht="16.5" thickBot="1" x14ac:dyDescent="0.3">
      <c r="A34" s="595" t="s">
        <v>63</v>
      </c>
      <c r="B34" s="596"/>
      <c r="C34" s="596"/>
      <c r="D34" s="596"/>
      <c r="E34" s="596"/>
      <c r="F34" s="596"/>
      <c r="G34" s="597"/>
    </row>
    <row r="35" spans="1:7" ht="15.75" x14ac:dyDescent="0.25">
      <c r="A35" s="652" t="s">
        <v>511</v>
      </c>
      <c r="B35" s="653"/>
      <c r="C35" s="653"/>
      <c r="D35" s="654"/>
      <c r="E35" s="532">
        <v>50</v>
      </c>
      <c r="F35" s="533">
        <v>15</v>
      </c>
      <c r="G35" s="393">
        <f t="shared" ref="G35:G36" si="2">E35-(E35*15/115)</f>
        <v>43.478260869565219</v>
      </c>
    </row>
    <row r="36" spans="1:7" ht="16.5" thickBot="1" x14ac:dyDescent="0.3">
      <c r="A36" s="601" t="s">
        <v>512</v>
      </c>
      <c r="B36" s="602"/>
      <c r="C36" s="602"/>
      <c r="D36" s="602"/>
      <c r="E36" s="530">
        <v>42</v>
      </c>
      <c r="F36" s="413">
        <v>15</v>
      </c>
      <c r="G36" s="226">
        <f t="shared" si="2"/>
        <v>36.521739130434781</v>
      </c>
    </row>
    <row r="37" spans="1:7" ht="16.5" thickBot="1" x14ac:dyDescent="0.3">
      <c r="A37" s="622" t="s">
        <v>703</v>
      </c>
      <c r="B37" s="623"/>
      <c r="C37" s="623"/>
      <c r="D37" s="623"/>
      <c r="E37" s="623"/>
      <c r="F37" s="623"/>
      <c r="G37" s="624"/>
    </row>
    <row r="38" spans="1:7" ht="15.75" x14ac:dyDescent="0.25">
      <c r="A38" s="628" t="s">
        <v>69</v>
      </c>
      <c r="B38" s="629"/>
      <c r="C38" s="629"/>
      <c r="D38" s="629"/>
      <c r="E38" s="85">
        <v>10</v>
      </c>
      <c r="F38" s="409">
        <v>21</v>
      </c>
      <c r="G38" s="351">
        <f>E38-(E38*21/121)</f>
        <v>8.2644628099173545</v>
      </c>
    </row>
    <row r="39" spans="1:7" ht="15.75" x14ac:dyDescent="0.25">
      <c r="A39" s="630" t="s">
        <v>421</v>
      </c>
      <c r="B39" s="631"/>
      <c r="C39" s="631"/>
      <c r="D39" s="631"/>
      <c r="E39" s="86">
        <v>35</v>
      </c>
      <c r="F39" s="411">
        <v>21</v>
      </c>
      <c r="G39" s="352">
        <f>E39-(E39*21/121)</f>
        <v>28.925619834710744</v>
      </c>
    </row>
    <row r="40" spans="1:7" ht="15.75" x14ac:dyDescent="0.25">
      <c r="A40" s="630" t="s">
        <v>71</v>
      </c>
      <c r="B40" s="631"/>
      <c r="C40" s="631"/>
      <c r="D40" s="631"/>
      <c r="E40" s="86">
        <v>280</v>
      </c>
      <c r="F40" s="411">
        <v>10</v>
      </c>
      <c r="G40" s="352">
        <f t="shared" ref="G40:G45" si="3">E40-(E40*10/110)</f>
        <v>254.54545454545456</v>
      </c>
    </row>
    <row r="41" spans="1:7" ht="15.75" x14ac:dyDescent="0.25">
      <c r="A41" s="630" t="s">
        <v>74</v>
      </c>
      <c r="B41" s="631"/>
      <c r="C41" s="631"/>
      <c r="D41" s="631"/>
      <c r="E41" s="86">
        <v>120</v>
      </c>
      <c r="F41" s="411">
        <v>10</v>
      </c>
      <c r="G41" s="352">
        <f t="shared" si="3"/>
        <v>109.09090909090909</v>
      </c>
    </row>
    <row r="42" spans="1:7" ht="15.75" x14ac:dyDescent="0.25">
      <c r="A42" s="630" t="s">
        <v>75</v>
      </c>
      <c r="B42" s="631"/>
      <c r="C42" s="631"/>
      <c r="D42" s="631"/>
      <c r="E42" s="86">
        <v>140</v>
      </c>
      <c r="F42" s="411">
        <v>10</v>
      </c>
      <c r="G42" s="352">
        <f t="shared" si="3"/>
        <v>127.27272727272728</v>
      </c>
    </row>
    <row r="43" spans="1:7" ht="15.75" x14ac:dyDescent="0.25">
      <c r="A43" s="617" t="s">
        <v>302</v>
      </c>
      <c r="B43" s="618"/>
      <c r="C43" s="618"/>
      <c r="D43" s="618"/>
      <c r="E43" s="100">
        <v>156</v>
      </c>
      <c r="F43" s="411">
        <v>10</v>
      </c>
      <c r="G43" s="304">
        <f t="shared" si="3"/>
        <v>141.81818181818181</v>
      </c>
    </row>
    <row r="44" spans="1:7" ht="15.75" x14ac:dyDescent="0.25">
      <c r="A44" s="617" t="s">
        <v>444</v>
      </c>
      <c r="B44" s="618"/>
      <c r="C44" s="618"/>
      <c r="D44" s="618"/>
      <c r="E44" s="100">
        <v>60</v>
      </c>
      <c r="F44" s="411">
        <v>10</v>
      </c>
      <c r="G44" s="352">
        <f t="shared" si="3"/>
        <v>54.545454545454547</v>
      </c>
    </row>
    <row r="45" spans="1:7" ht="16.5" thickBot="1" x14ac:dyDescent="0.3">
      <c r="A45" s="601" t="s">
        <v>343</v>
      </c>
      <c r="B45" s="602"/>
      <c r="C45" s="602"/>
      <c r="D45" s="602"/>
      <c r="E45" s="217">
        <v>60</v>
      </c>
      <c r="F45" s="412">
        <v>10</v>
      </c>
      <c r="G45" s="353">
        <f t="shared" si="3"/>
        <v>54.545454545454547</v>
      </c>
    </row>
    <row r="46" spans="1:7" ht="15.75" x14ac:dyDescent="0.25">
      <c r="A46" s="554"/>
      <c r="B46" s="554"/>
      <c r="C46" s="554"/>
      <c r="D46" s="554"/>
      <c r="E46" s="555"/>
      <c r="F46" s="556"/>
      <c r="G46" s="557"/>
    </row>
    <row r="47" spans="1:7" ht="15.75" x14ac:dyDescent="0.25">
      <c r="A47" s="625" t="s">
        <v>227</v>
      </c>
      <c r="B47" s="625"/>
      <c r="C47" s="625"/>
      <c r="D47" s="625"/>
      <c r="E47" s="625"/>
      <c r="F47" s="625"/>
      <c r="G47" s="625"/>
    </row>
    <row r="48" spans="1:7" ht="18.75" x14ac:dyDescent="0.3">
      <c r="A48" s="603" t="s">
        <v>385</v>
      </c>
      <c r="B48" s="604"/>
      <c r="C48" s="604"/>
      <c r="D48" s="604"/>
      <c r="E48" s="604"/>
      <c r="F48" s="604"/>
      <c r="G48" s="604"/>
    </row>
    <row r="49" spans="1:7" ht="16.5" thickBot="1" x14ac:dyDescent="0.3">
      <c r="A49" s="531"/>
      <c r="B49" s="531"/>
      <c r="C49" s="531"/>
      <c r="D49" s="531"/>
      <c r="E49" s="531"/>
      <c r="F49" s="531"/>
      <c r="G49" s="531"/>
    </row>
    <row r="50" spans="1:7" ht="16.5" thickBot="1" x14ac:dyDescent="0.3">
      <c r="A50" s="531"/>
      <c r="B50" s="531"/>
      <c r="C50" s="531"/>
      <c r="D50" s="531"/>
      <c r="E50" s="531"/>
      <c r="F50" s="531"/>
      <c r="G50" s="531"/>
    </row>
    <row r="51" spans="1:7" ht="48" thickBot="1" x14ac:dyDescent="0.3">
      <c r="A51" s="648" t="s">
        <v>45</v>
      </c>
      <c r="B51" s="649"/>
      <c r="C51" s="649"/>
      <c r="D51" s="649"/>
      <c r="E51" s="342" t="s">
        <v>251</v>
      </c>
      <c r="F51" s="343" t="s">
        <v>5</v>
      </c>
      <c r="G51" s="346" t="s">
        <v>299</v>
      </c>
    </row>
    <row r="52" spans="1:7" ht="16.5" thickBot="1" x14ac:dyDescent="0.3">
      <c r="A52" s="622" t="s">
        <v>64</v>
      </c>
      <c r="B52" s="623"/>
      <c r="C52" s="623"/>
      <c r="D52" s="623"/>
      <c r="E52" s="623"/>
      <c r="F52" s="623"/>
      <c r="G52" s="624"/>
    </row>
    <row r="53" spans="1:7" ht="15.75" x14ac:dyDescent="0.25">
      <c r="A53" s="641" t="s">
        <v>681</v>
      </c>
      <c r="B53" s="642"/>
      <c r="C53" s="642"/>
      <c r="D53" s="642"/>
      <c r="E53" s="95">
        <v>350</v>
      </c>
      <c r="F53" s="410">
        <v>15</v>
      </c>
      <c r="G53" s="348">
        <f t="shared" ref="G53:G59" si="4">E53-(E53*15/115)</f>
        <v>304.3478260869565</v>
      </c>
    </row>
    <row r="54" spans="1:7" ht="15.75" x14ac:dyDescent="0.25">
      <c r="A54" s="626" t="s">
        <v>682</v>
      </c>
      <c r="B54" s="627"/>
      <c r="C54" s="627"/>
      <c r="D54" s="627"/>
      <c r="E54" s="96">
        <v>315</v>
      </c>
      <c r="F54" s="189">
        <v>15</v>
      </c>
      <c r="G54" s="349">
        <f t="shared" si="4"/>
        <v>273.91304347826087</v>
      </c>
    </row>
    <row r="55" spans="1:7" ht="15.75" x14ac:dyDescent="0.25">
      <c r="A55" s="626" t="s">
        <v>683</v>
      </c>
      <c r="B55" s="627"/>
      <c r="C55" s="627"/>
      <c r="D55" s="627"/>
      <c r="E55" s="96">
        <v>500</v>
      </c>
      <c r="F55" s="189">
        <v>15</v>
      </c>
      <c r="G55" s="349">
        <f t="shared" si="4"/>
        <v>434.78260869565219</v>
      </c>
    </row>
    <row r="56" spans="1:7" ht="15.75" x14ac:dyDescent="0.25">
      <c r="A56" s="626" t="s">
        <v>684</v>
      </c>
      <c r="B56" s="627"/>
      <c r="C56" s="627"/>
      <c r="D56" s="627"/>
      <c r="E56" s="96">
        <v>480</v>
      </c>
      <c r="F56" s="189">
        <v>15</v>
      </c>
      <c r="G56" s="349">
        <f t="shared" si="4"/>
        <v>417.39130434782606</v>
      </c>
    </row>
    <row r="57" spans="1:7" ht="15.75" x14ac:dyDescent="0.25">
      <c r="A57" s="626" t="s">
        <v>685</v>
      </c>
      <c r="B57" s="627"/>
      <c r="C57" s="627"/>
      <c r="D57" s="627"/>
      <c r="E57" s="96">
        <v>440</v>
      </c>
      <c r="F57" s="189">
        <v>15</v>
      </c>
      <c r="G57" s="349">
        <f t="shared" si="4"/>
        <v>382.60869565217394</v>
      </c>
    </row>
    <row r="58" spans="1:7" ht="15.75" x14ac:dyDescent="0.25">
      <c r="A58" s="626" t="s">
        <v>686</v>
      </c>
      <c r="B58" s="627"/>
      <c r="C58" s="627"/>
      <c r="D58" s="627"/>
      <c r="E58" s="96">
        <v>400</v>
      </c>
      <c r="F58" s="189">
        <v>15</v>
      </c>
      <c r="G58" s="349">
        <f t="shared" si="4"/>
        <v>347.82608695652175</v>
      </c>
    </row>
    <row r="59" spans="1:7" ht="15.75" x14ac:dyDescent="0.25">
      <c r="A59" s="632" t="s">
        <v>687</v>
      </c>
      <c r="B59" s="633"/>
      <c r="C59" s="633"/>
      <c r="D59" s="634"/>
      <c r="E59" s="96">
        <v>470</v>
      </c>
      <c r="F59" s="189">
        <v>15</v>
      </c>
      <c r="G59" s="349">
        <f t="shared" si="4"/>
        <v>408.69565217391306</v>
      </c>
    </row>
    <row r="60" spans="1:7" ht="15.75" x14ac:dyDescent="0.25">
      <c r="A60" s="626" t="s">
        <v>688</v>
      </c>
      <c r="B60" s="627"/>
      <c r="C60" s="627"/>
      <c r="D60" s="627"/>
      <c r="E60" s="96">
        <v>300</v>
      </c>
      <c r="F60" s="189">
        <v>15</v>
      </c>
      <c r="G60" s="349">
        <f>E60-(E60*15/115)</f>
        <v>260.86956521739131</v>
      </c>
    </row>
    <row r="61" spans="1:7" ht="16.5" thickBot="1" x14ac:dyDescent="0.3">
      <c r="A61" s="650" t="s">
        <v>689</v>
      </c>
      <c r="B61" s="651"/>
      <c r="C61" s="651"/>
      <c r="D61" s="651"/>
      <c r="E61" s="97">
        <v>360</v>
      </c>
      <c r="F61" s="413">
        <v>15</v>
      </c>
      <c r="G61" s="354">
        <f>E61-(E61*15/115)</f>
        <v>313.04347826086956</v>
      </c>
    </row>
    <row r="62" spans="1:7" ht="16.5" thickBot="1" x14ac:dyDescent="0.3">
      <c r="A62" s="595" t="s">
        <v>65</v>
      </c>
      <c r="B62" s="596"/>
      <c r="C62" s="596"/>
      <c r="D62" s="596"/>
      <c r="E62" s="596"/>
      <c r="F62" s="596"/>
      <c r="G62" s="597"/>
    </row>
    <row r="63" spans="1:7" ht="15.75" x14ac:dyDescent="0.25">
      <c r="A63" s="655" t="s">
        <v>442</v>
      </c>
      <c r="B63" s="656"/>
      <c r="C63" s="656"/>
      <c r="D63" s="656"/>
      <c r="E63" s="534">
        <v>150</v>
      </c>
      <c r="F63" s="264">
        <v>21</v>
      </c>
      <c r="G63" s="535">
        <f>E63-(E63*21/121)</f>
        <v>123.96694214876032</v>
      </c>
    </row>
    <row r="64" spans="1:7" ht="15.75" x14ac:dyDescent="0.25">
      <c r="A64" s="617" t="s">
        <v>715</v>
      </c>
      <c r="B64" s="618"/>
      <c r="C64" s="618"/>
      <c r="D64" s="618"/>
      <c r="E64" s="84">
        <v>150</v>
      </c>
      <c r="F64" s="189">
        <v>21</v>
      </c>
      <c r="G64" s="225">
        <f>E64-(E64*21/121)</f>
        <v>123.96694214876032</v>
      </c>
    </row>
    <row r="65" spans="1:7" ht="15.75" x14ac:dyDescent="0.25">
      <c r="A65" s="619" t="s">
        <v>465</v>
      </c>
      <c r="B65" s="643"/>
      <c r="C65" s="643"/>
      <c r="D65" s="644"/>
      <c r="E65" s="84">
        <v>145</v>
      </c>
      <c r="F65" s="189">
        <v>21</v>
      </c>
      <c r="G65" s="225">
        <f>E65-(E65*21/121)</f>
        <v>119.83471074380165</v>
      </c>
    </row>
    <row r="66" spans="1:7" ht="15.75" x14ac:dyDescent="0.25">
      <c r="A66" s="617" t="s">
        <v>513</v>
      </c>
      <c r="B66" s="618"/>
      <c r="C66" s="618"/>
      <c r="D66" s="618"/>
      <c r="E66" s="84">
        <v>90</v>
      </c>
      <c r="F66" s="189">
        <v>21</v>
      </c>
      <c r="G66" s="225">
        <f>E66-(E66*21/121)</f>
        <v>74.380165289256198</v>
      </c>
    </row>
    <row r="67" spans="1:7" ht="15.75" x14ac:dyDescent="0.25">
      <c r="A67" s="617" t="s">
        <v>456</v>
      </c>
      <c r="B67" s="618"/>
      <c r="C67" s="618"/>
      <c r="D67" s="618"/>
      <c r="E67" s="84">
        <v>60</v>
      </c>
      <c r="F67" s="189">
        <v>21</v>
      </c>
      <c r="G67" s="225">
        <f>E67-(E67*21/121)</f>
        <v>49.586776859504134</v>
      </c>
    </row>
    <row r="68" spans="1:7" ht="15.75" x14ac:dyDescent="0.25">
      <c r="A68" s="617" t="s">
        <v>66</v>
      </c>
      <c r="B68" s="618"/>
      <c r="C68" s="618"/>
      <c r="D68" s="618"/>
      <c r="E68" s="84">
        <v>190</v>
      </c>
      <c r="F68" s="189">
        <v>15</v>
      </c>
      <c r="G68" s="225">
        <f t="shared" ref="G68:G71" si="5">E68-(E68*15/115)</f>
        <v>165.21739130434781</v>
      </c>
    </row>
    <row r="69" spans="1:7" ht="15.75" x14ac:dyDescent="0.25">
      <c r="A69" s="619" t="s">
        <v>67</v>
      </c>
      <c r="B69" s="643"/>
      <c r="C69" s="643"/>
      <c r="D69" s="644"/>
      <c r="E69" s="84">
        <v>170</v>
      </c>
      <c r="F69" s="189">
        <v>15</v>
      </c>
      <c r="G69" s="225">
        <f t="shared" si="5"/>
        <v>147.82608695652175</v>
      </c>
    </row>
    <row r="70" spans="1:7" ht="15.75" x14ac:dyDescent="0.25">
      <c r="A70" s="619" t="s">
        <v>417</v>
      </c>
      <c r="B70" s="643"/>
      <c r="C70" s="643"/>
      <c r="D70" s="644"/>
      <c r="E70" s="84">
        <v>160</v>
      </c>
      <c r="F70" s="189">
        <v>15</v>
      </c>
      <c r="G70" s="225">
        <f t="shared" si="5"/>
        <v>139.13043478260869</v>
      </c>
    </row>
    <row r="71" spans="1:7" ht="16.5" thickBot="1" x14ac:dyDescent="0.3">
      <c r="A71" s="657" t="s">
        <v>443</v>
      </c>
      <c r="B71" s="658"/>
      <c r="C71" s="658"/>
      <c r="D71" s="659"/>
      <c r="E71" s="530">
        <v>138</v>
      </c>
      <c r="F71" s="413">
        <v>15</v>
      </c>
      <c r="G71" s="226">
        <f t="shared" si="5"/>
        <v>120</v>
      </c>
    </row>
    <row r="72" spans="1:7" ht="15.75" thickBot="1" x14ac:dyDescent="0.3">
      <c r="A72" s="645" t="s">
        <v>412</v>
      </c>
      <c r="B72" s="646"/>
      <c r="C72" s="646"/>
      <c r="D72" s="646"/>
      <c r="E72" s="646"/>
      <c r="F72" s="646"/>
      <c r="G72" s="647"/>
    </row>
    <row r="73" spans="1:7" ht="15.75" x14ac:dyDescent="0.25">
      <c r="A73" s="617" t="s">
        <v>528</v>
      </c>
      <c r="B73" s="618"/>
      <c r="C73" s="618"/>
      <c r="D73" s="618"/>
      <c r="E73" s="100">
        <v>33</v>
      </c>
      <c r="F73" s="189">
        <v>21</v>
      </c>
      <c r="G73" s="225">
        <f t="shared" ref="G73:G86" si="6">E73-(E73*21/121)</f>
        <v>27.272727272727273</v>
      </c>
    </row>
    <row r="74" spans="1:7" ht="15.75" x14ac:dyDescent="0.25">
      <c r="A74" s="617" t="s">
        <v>400</v>
      </c>
      <c r="B74" s="618"/>
      <c r="C74" s="618"/>
      <c r="D74" s="618"/>
      <c r="E74" s="100">
        <v>30</v>
      </c>
      <c r="F74" s="189">
        <v>21</v>
      </c>
      <c r="G74" s="349">
        <f t="shared" si="6"/>
        <v>24.793388429752067</v>
      </c>
    </row>
    <row r="75" spans="1:7" ht="15.75" x14ac:dyDescent="0.25">
      <c r="A75" s="617" t="s">
        <v>397</v>
      </c>
      <c r="B75" s="618"/>
      <c r="C75" s="618"/>
      <c r="D75" s="618"/>
      <c r="E75" s="100">
        <v>35</v>
      </c>
      <c r="F75" s="189">
        <v>21</v>
      </c>
      <c r="G75" s="225">
        <f t="shared" si="6"/>
        <v>28.925619834710744</v>
      </c>
    </row>
    <row r="76" spans="1:7" ht="15.75" x14ac:dyDescent="0.25">
      <c r="A76" s="617" t="s">
        <v>398</v>
      </c>
      <c r="B76" s="618"/>
      <c r="C76" s="618"/>
      <c r="D76" s="618"/>
      <c r="E76" s="100">
        <v>30</v>
      </c>
      <c r="F76" s="189">
        <v>21</v>
      </c>
      <c r="G76" s="349">
        <f t="shared" si="6"/>
        <v>24.793388429752067</v>
      </c>
    </row>
    <row r="77" spans="1:7" ht="15.75" x14ac:dyDescent="0.25">
      <c r="A77" s="617" t="s">
        <v>399</v>
      </c>
      <c r="B77" s="618"/>
      <c r="C77" s="618"/>
      <c r="D77" s="618"/>
      <c r="E77" s="100">
        <v>60</v>
      </c>
      <c r="F77" s="189">
        <v>21</v>
      </c>
      <c r="G77" s="349">
        <f t="shared" si="6"/>
        <v>49.586776859504134</v>
      </c>
    </row>
    <row r="78" spans="1:7" ht="15.75" x14ac:dyDescent="0.25">
      <c r="A78" s="617" t="s">
        <v>362</v>
      </c>
      <c r="B78" s="618"/>
      <c r="C78" s="618"/>
      <c r="D78" s="618"/>
      <c r="E78" s="100">
        <v>45</v>
      </c>
      <c r="F78" s="189">
        <v>21</v>
      </c>
      <c r="G78" s="349">
        <f t="shared" si="6"/>
        <v>37.190082644628099</v>
      </c>
    </row>
    <row r="79" spans="1:7" ht="15.75" x14ac:dyDescent="0.25">
      <c r="A79" s="619" t="s">
        <v>409</v>
      </c>
      <c r="B79" s="643"/>
      <c r="C79" s="643"/>
      <c r="D79" s="644"/>
      <c r="E79" s="307">
        <v>10</v>
      </c>
      <c r="F79" s="414">
        <v>21</v>
      </c>
      <c r="G79" s="349">
        <f t="shared" si="6"/>
        <v>8.2644628099173545</v>
      </c>
    </row>
    <row r="80" spans="1:7" ht="15.75" x14ac:dyDescent="0.25">
      <c r="A80" s="617" t="s">
        <v>406</v>
      </c>
      <c r="B80" s="618"/>
      <c r="C80" s="618"/>
      <c r="D80" s="618"/>
      <c r="E80" s="100">
        <v>4</v>
      </c>
      <c r="F80" s="189">
        <v>21</v>
      </c>
      <c r="G80" s="349">
        <f t="shared" si="6"/>
        <v>3.3057851239669422</v>
      </c>
    </row>
    <row r="81" spans="1:7" ht="15.75" x14ac:dyDescent="0.25">
      <c r="A81" s="617" t="s">
        <v>422</v>
      </c>
      <c r="B81" s="618"/>
      <c r="C81" s="618"/>
      <c r="D81" s="618"/>
      <c r="E81" s="100">
        <v>58</v>
      </c>
      <c r="F81" s="189">
        <v>21</v>
      </c>
      <c r="G81" s="349">
        <f t="shared" si="6"/>
        <v>47.933884297520663</v>
      </c>
    </row>
    <row r="82" spans="1:7" ht="15.75" x14ac:dyDescent="0.25">
      <c r="A82" s="617" t="s">
        <v>530</v>
      </c>
      <c r="B82" s="618"/>
      <c r="C82" s="618"/>
      <c r="D82" s="618"/>
      <c r="E82" s="100">
        <v>17</v>
      </c>
      <c r="F82" s="189">
        <v>21</v>
      </c>
      <c r="G82" s="349">
        <f t="shared" si="6"/>
        <v>14.049586776859504</v>
      </c>
    </row>
    <row r="83" spans="1:7" ht="15.75" x14ac:dyDescent="0.25">
      <c r="A83" s="617" t="s">
        <v>401</v>
      </c>
      <c r="B83" s="618"/>
      <c r="C83" s="618"/>
      <c r="D83" s="618"/>
      <c r="E83" s="100">
        <v>45</v>
      </c>
      <c r="F83" s="189">
        <v>21</v>
      </c>
      <c r="G83" s="349">
        <f t="shared" si="6"/>
        <v>37.190082644628099</v>
      </c>
    </row>
    <row r="84" spans="1:7" ht="15.75" x14ac:dyDescent="0.25">
      <c r="A84" s="617" t="s">
        <v>402</v>
      </c>
      <c r="B84" s="618"/>
      <c r="C84" s="618"/>
      <c r="D84" s="618"/>
      <c r="E84" s="100">
        <v>45</v>
      </c>
      <c r="F84" s="189">
        <v>21</v>
      </c>
      <c r="G84" s="349">
        <f t="shared" si="6"/>
        <v>37.190082644628099</v>
      </c>
    </row>
    <row r="85" spans="1:7" ht="15.75" x14ac:dyDescent="0.25">
      <c r="A85" s="617" t="s">
        <v>403</v>
      </c>
      <c r="B85" s="618"/>
      <c r="C85" s="618"/>
      <c r="D85" s="618"/>
      <c r="E85" s="100">
        <v>42</v>
      </c>
      <c r="F85" s="189">
        <v>21</v>
      </c>
      <c r="G85" s="349">
        <f t="shared" si="6"/>
        <v>34.710743801652896</v>
      </c>
    </row>
    <row r="86" spans="1:7" ht="15.75" x14ac:dyDescent="0.25">
      <c r="A86" s="626" t="s">
        <v>445</v>
      </c>
      <c r="B86" s="627"/>
      <c r="C86" s="627"/>
      <c r="D86" s="627"/>
      <c r="E86" s="100">
        <v>35</v>
      </c>
      <c r="F86" s="189">
        <v>21</v>
      </c>
      <c r="G86" s="349">
        <f t="shared" si="6"/>
        <v>28.925619834710744</v>
      </c>
    </row>
    <row r="87" spans="1:7" ht="15.75" x14ac:dyDescent="0.25">
      <c r="A87" s="617" t="s">
        <v>514</v>
      </c>
      <c r="B87" s="618"/>
      <c r="C87" s="618"/>
      <c r="D87" s="618"/>
      <c r="E87" s="100">
        <v>50</v>
      </c>
      <c r="F87" s="189">
        <v>21</v>
      </c>
      <c r="G87" s="225">
        <f>E87-(E87*21/121)</f>
        <v>41.32231404958678</v>
      </c>
    </row>
    <row r="88" spans="1:7" ht="15.75" x14ac:dyDescent="0.25">
      <c r="A88" s="617" t="s">
        <v>531</v>
      </c>
      <c r="B88" s="618"/>
      <c r="C88" s="618"/>
      <c r="D88" s="618"/>
      <c r="E88" s="96">
        <v>60</v>
      </c>
      <c r="F88" s="189">
        <v>21</v>
      </c>
      <c r="G88" s="225">
        <f>E88-(E88*21/121)</f>
        <v>49.586776859504134</v>
      </c>
    </row>
    <row r="89" spans="1:7" ht="15.75" x14ac:dyDescent="0.25">
      <c r="A89" s="617" t="s">
        <v>545</v>
      </c>
      <c r="B89" s="618"/>
      <c r="C89" s="618"/>
      <c r="D89" s="618"/>
      <c r="E89" s="100">
        <v>42</v>
      </c>
      <c r="F89" s="189">
        <v>21</v>
      </c>
      <c r="G89" s="225">
        <f>E89-(E89*21/121)</f>
        <v>34.710743801652896</v>
      </c>
    </row>
    <row r="90" spans="1:7" ht="15.75" x14ac:dyDescent="0.25">
      <c r="A90" s="617" t="s">
        <v>546</v>
      </c>
      <c r="B90" s="618"/>
      <c r="C90" s="618"/>
      <c r="D90" s="618"/>
      <c r="E90" s="100">
        <v>45</v>
      </c>
      <c r="F90" s="189">
        <v>21</v>
      </c>
      <c r="G90" s="225">
        <f>E90-(E90*21/121)</f>
        <v>37.190082644628099</v>
      </c>
    </row>
    <row r="91" spans="1:7" ht="16.5" thickBot="1" x14ac:dyDescent="0.3">
      <c r="A91" s="601" t="s">
        <v>547</v>
      </c>
      <c r="B91" s="602"/>
      <c r="C91" s="602"/>
      <c r="D91" s="602"/>
      <c r="E91" s="217">
        <v>45</v>
      </c>
      <c r="F91" s="413">
        <v>21</v>
      </c>
      <c r="G91" s="226">
        <f>E91-(E91*21/121)</f>
        <v>37.190082644628099</v>
      </c>
    </row>
    <row r="92" spans="1:7" ht="15.75" x14ac:dyDescent="0.25">
      <c r="A92" s="558"/>
      <c r="B92" s="558"/>
      <c r="C92" s="558"/>
      <c r="D92" s="558"/>
      <c r="E92" s="559"/>
      <c r="F92" s="560"/>
      <c r="G92" s="561"/>
    </row>
    <row r="93" spans="1:7" ht="15.75" x14ac:dyDescent="0.25">
      <c r="A93" s="594" t="s">
        <v>103</v>
      </c>
      <c r="B93" s="594"/>
      <c r="C93" s="594"/>
      <c r="D93" s="594"/>
      <c r="E93" s="594"/>
      <c r="F93" s="594"/>
      <c r="G93" s="594"/>
    </row>
    <row r="94" spans="1:7" ht="18.75" x14ac:dyDescent="0.3">
      <c r="A94" s="603" t="s">
        <v>385</v>
      </c>
      <c r="B94" s="604"/>
      <c r="C94" s="604"/>
      <c r="D94" s="604"/>
      <c r="E94" s="604"/>
      <c r="F94" s="604"/>
      <c r="G94" s="604"/>
    </row>
    <row r="95" spans="1:7" ht="16.5" thickBot="1" x14ac:dyDescent="0.3">
      <c r="A95" s="562"/>
      <c r="B95" s="562"/>
      <c r="C95" s="562"/>
      <c r="D95" s="562"/>
      <c r="E95" s="563"/>
      <c r="F95" s="564"/>
      <c r="G95" s="565"/>
    </row>
    <row r="96" spans="1:7" ht="43.5" thickBot="1" x14ac:dyDescent="0.3">
      <c r="A96" s="638" t="s">
        <v>45</v>
      </c>
      <c r="B96" s="639"/>
      <c r="C96" s="639"/>
      <c r="D96" s="640"/>
      <c r="E96" s="333" t="s">
        <v>298</v>
      </c>
      <c r="F96" s="343" t="s">
        <v>5</v>
      </c>
      <c r="G96" s="346" t="s">
        <v>299</v>
      </c>
    </row>
    <row r="97" spans="1:7" ht="15.75" thickBot="1" x14ac:dyDescent="0.3">
      <c r="A97" s="614" t="s">
        <v>325</v>
      </c>
      <c r="B97" s="615"/>
      <c r="C97" s="615"/>
      <c r="D97" s="615"/>
      <c r="E97" s="615"/>
      <c r="F97" s="615"/>
      <c r="G97" s="616"/>
    </row>
    <row r="98" spans="1:7" ht="15.75" x14ac:dyDescent="0.25">
      <c r="A98" s="628" t="s">
        <v>70</v>
      </c>
      <c r="B98" s="629"/>
      <c r="C98" s="629"/>
      <c r="D98" s="629"/>
      <c r="E98" s="85">
        <v>320</v>
      </c>
      <c r="F98" s="410">
        <v>21</v>
      </c>
      <c r="G98" s="348">
        <f t="shared" ref="G98:G103" si="7">E98-(E98*21/121)</f>
        <v>264.46280991735534</v>
      </c>
    </row>
    <row r="99" spans="1:7" ht="15.75" x14ac:dyDescent="0.25">
      <c r="A99" s="630" t="s">
        <v>76</v>
      </c>
      <c r="B99" s="631"/>
      <c r="C99" s="631"/>
      <c r="D99" s="631"/>
      <c r="E99" s="86">
        <v>365</v>
      </c>
      <c r="F99" s="189">
        <v>21</v>
      </c>
      <c r="G99" s="349">
        <f t="shared" si="7"/>
        <v>301.65289256198349</v>
      </c>
    </row>
    <row r="100" spans="1:7" ht="15.75" x14ac:dyDescent="0.25">
      <c r="A100" s="626" t="s">
        <v>446</v>
      </c>
      <c r="B100" s="627"/>
      <c r="C100" s="627"/>
      <c r="D100" s="627"/>
      <c r="E100" s="96">
        <v>25</v>
      </c>
      <c r="F100" s="189">
        <v>21</v>
      </c>
      <c r="G100" s="349">
        <f t="shared" si="7"/>
        <v>20.66115702479339</v>
      </c>
    </row>
    <row r="101" spans="1:7" ht="15.75" x14ac:dyDescent="0.25">
      <c r="A101" s="626" t="s">
        <v>732</v>
      </c>
      <c r="B101" s="627"/>
      <c r="C101" s="627"/>
      <c r="D101" s="627"/>
      <c r="E101" s="96">
        <v>255</v>
      </c>
      <c r="F101" s="189">
        <v>21</v>
      </c>
      <c r="G101" s="349">
        <f t="shared" si="7"/>
        <v>210.74380165289256</v>
      </c>
    </row>
    <row r="102" spans="1:7" ht="15.75" x14ac:dyDescent="0.25">
      <c r="A102" s="632" t="s">
        <v>733</v>
      </c>
      <c r="B102" s="633"/>
      <c r="C102" s="633"/>
      <c r="D102" s="634"/>
      <c r="E102" s="96">
        <v>375</v>
      </c>
      <c r="F102" s="189">
        <v>21</v>
      </c>
      <c r="G102" s="349">
        <f t="shared" si="7"/>
        <v>309.91735537190084</v>
      </c>
    </row>
    <row r="103" spans="1:7" ht="15.75" x14ac:dyDescent="0.25">
      <c r="A103" s="630" t="s">
        <v>244</v>
      </c>
      <c r="B103" s="631"/>
      <c r="C103" s="631"/>
      <c r="D103" s="631"/>
      <c r="E103" s="86">
        <v>125</v>
      </c>
      <c r="F103" s="189">
        <v>21</v>
      </c>
      <c r="G103" s="349">
        <f t="shared" si="7"/>
        <v>103.30578512396694</v>
      </c>
    </row>
    <row r="104" spans="1:7" ht="15.75" x14ac:dyDescent="0.25">
      <c r="A104" s="660" t="s">
        <v>292</v>
      </c>
      <c r="B104" s="661"/>
      <c r="C104" s="661"/>
      <c r="D104" s="661"/>
      <c r="E104" s="96">
        <v>300</v>
      </c>
      <c r="F104" s="189">
        <v>15</v>
      </c>
      <c r="G104" s="225">
        <f>E104-(E104*15/115)</f>
        <v>260.86956521739131</v>
      </c>
    </row>
    <row r="105" spans="1:7" ht="15.75" x14ac:dyDescent="0.25">
      <c r="A105" s="630" t="s">
        <v>293</v>
      </c>
      <c r="B105" s="631"/>
      <c r="C105" s="631"/>
      <c r="D105" s="631"/>
      <c r="E105" s="234">
        <v>4</v>
      </c>
      <c r="F105" s="189">
        <v>15</v>
      </c>
      <c r="G105" s="349">
        <f>E105-(E105*15/115)</f>
        <v>3.4782608695652173</v>
      </c>
    </row>
    <row r="106" spans="1:7" ht="15.75" x14ac:dyDescent="0.25">
      <c r="A106" s="660" t="s">
        <v>263</v>
      </c>
      <c r="B106" s="661"/>
      <c r="C106" s="661"/>
      <c r="D106" s="661"/>
      <c r="E106" s="234">
        <v>270</v>
      </c>
      <c r="F106" s="189">
        <v>15</v>
      </c>
      <c r="G106" s="349">
        <f>E106-(E106*15/115)</f>
        <v>234.78260869565219</v>
      </c>
    </row>
    <row r="107" spans="1:7" ht="15.75" x14ac:dyDescent="0.25">
      <c r="A107" s="665" t="s">
        <v>707</v>
      </c>
      <c r="B107" s="666"/>
      <c r="C107" s="666"/>
      <c r="D107" s="667"/>
      <c r="E107" s="234">
        <v>140</v>
      </c>
      <c r="F107" s="189">
        <v>21</v>
      </c>
      <c r="G107" s="349">
        <f>E107-(E107*21/121)</f>
        <v>115.70247933884298</v>
      </c>
    </row>
    <row r="108" spans="1:7" ht="15.75" x14ac:dyDescent="0.25">
      <c r="A108" s="617" t="s">
        <v>285</v>
      </c>
      <c r="B108" s="618"/>
      <c r="C108" s="618"/>
      <c r="D108" s="618"/>
      <c r="E108" s="100">
        <v>310</v>
      </c>
      <c r="F108" s="189">
        <v>21</v>
      </c>
      <c r="G108" s="349">
        <f t="shared" ref="G108:G113" si="8">E108-(E108*21/121)</f>
        <v>256.198347107438</v>
      </c>
    </row>
    <row r="109" spans="1:7" ht="15.75" x14ac:dyDescent="0.25">
      <c r="A109" s="617" t="s">
        <v>286</v>
      </c>
      <c r="B109" s="618"/>
      <c r="C109" s="618"/>
      <c r="D109" s="618"/>
      <c r="E109" s="100">
        <v>260</v>
      </c>
      <c r="F109" s="189">
        <v>21</v>
      </c>
      <c r="G109" s="349">
        <f t="shared" si="8"/>
        <v>214.87603305785123</v>
      </c>
    </row>
    <row r="110" spans="1:7" ht="15.75" x14ac:dyDescent="0.25">
      <c r="A110" s="617" t="s">
        <v>423</v>
      </c>
      <c r="B110" s="618"/>
      <c r="C110" s="618"/>
      <c r="D110" s="618"/>
      <c r="E110" s="100">
        <v>260</v>
      </c>
      <c r="F110" s="189">
        <v>21</v>
      </c>
      <c r="G110" s="349">
        <f t="shared" si="8"/>
        <v>214.87603305785123</v>
      </c>
    </row>
    <row r="111" spans="1:7" ht="15.75" x14ac:dyDescent="0.25">
      <c r="A111" s="617" t="s">
        <v>424</v>
      </c>
      <c r="B111" s="618"/>
      <c r="C111" s="618"/>
      <c r="D111" s="618"/>
      <c r="E111" s="100">
        <v>250</v>
      </c>
      <c r="F111" s="189">
        <v>21</v>
      </c>
      <c r="G111" s="349">
        <f t="shared" si="8"/>
        <v>206.61157024793388</v>
      </c>
    </row>
    <row r="112" spans="1:7" ht="15.75" x14ac:dyDescent="0.25">
      <c r="A112" s="617" t="s">
        <v>447</v>
      </c>
      <c r="B112" s="618"/>
      <c r="C112" s="618"/>
      <c r="D112" s="618"/>
      <c r="E112" s="100">
        <v>140</v>
      </c>
      <c r="F112" s="189">
        <v>21</v>
      </c>
      <c r="G112" s="349">
        <f t="shared" si="8"/>
        <v>115.70247933884298</v>
      </c>
    </row>
    <row r="113" spans="1:7" ht="15.75" x14ac:dyDescent="0.25">
      <c r="A113" s="617" t="s">
        <v>466</v>
      </c>
      <c r="B113" s="618"/>
      <c r="C113" s="618"/>
      <c r="D113" s="618"/>
      <c r="E113" s="100">
        <v>230</v>
      </c>
      <c r="F113" s="189">
        <v>21</v>
      </c>
      <c r="G113" s="349">
        <f t="shared" si="8"/>
        <v>190.08264462809916</v>
      </c>
    </row>
    <row r="114" spans="1:7" ht="15.75" x14ac:dyDescent="0.25">
      <c r="A114" s="617" t="s">
        <v>730</v>
      </c>
      <c r="B114" s="618"/>
      <c r="C114" s="618"/>
      <c r="D114" s="618"/>
      <c r="E114" s="100">
        <v>23</v>
      </c>
      <c r="F114" s="189">
        <v>0</v>
      </c>
      <c r="G114" s="225">
        <f>E114</f>
        <v>23</v>
      </c>
    </row>
    <row r="115" spans="1:7" ht="15.75" x14ac:dyDescent="0.25">
      <c r="A115" s="617" t="s">
        <v>407</v>
      </c>
      <c r="B115" s="618"/>
      <c r="C115" s="618"/>
      <c r="D115" s="618"/>
      <c r="E115" s="100">
        <v>10</v>
      </c>
      <c r="F115" s="189">
        <v>21</v>
      </c>
      <c r="G115" s="225">
        <f t="shared" ref="G115:G116" si="9">E115-(E115*21/121)</f>
        <v>8.2644628099173545</v>
      </c>
    </row>
    <row r="116" spans="1:7" ht="15.75" x14ac:dyDescent="0.25">
      <c r="A116" s="617" t="s">
        <v>478</v>
      </c>
      <c r="B116" s="618"/>
      <c r="C116" s="618"/>
      <c r="D116" s="618"/>
      <c r="E116" s="100">
        <v>6</v>
      </c>
      <c r="F116" s="189">
        <v>21</v>
      </c>
      <c r="G116" s="225">
        <f t="shared" si="9"/>
        <v>4.9586776859504127</v>
      </c>
    </row>
    <row r="117" spans="1:7" ht="15.75" x14ac:dyDescent="0.25">
      <c r="A117" s="617" t="s">
        <v>532</v>
      </c>
      <c r="B117" s="618"/>
      <c r="C117" s="618"/>
      <c r="D117" s="618"/>
      <c r="E117" s="96">
        <v>15</v>
      </c>
      <c r="F117" s="189">
        <v>21</v>
      </c>
      <c r="G117" s="225">
        <f>E117-(E117*21/121)</f>
        <v>12.396694214876034</v>
      </c>
    </row>
    <row r="118" spans="1:7" ht="15.75" x14ac:dyDescent="0.25">
      <c r="A118" s="617" t="s">
        <v>533</v>
      </c>
      <c r="B118" s="618"/>
      <c r="C118" s="618"/>
      <c r="D118" s="618"/>
      <c r="E118" s="96">
        <v>40</v>
      </c>
      <c r="F118" s="189">
        <v>21</v>
      </c>
      <c r="G118" s="225">
        <f t="shared" ref="G118:G123" si="10">E118-(E118*21/121)</f>
        <v>33.057851239669418</v>
      </c>
    </row>
    <row r="119" spans="1:7" ht="15.75" x14ac:dyDescent="0.25">
      <c r="A119" s="617" t="s">
        <v>460</v>
      </c>
      <c r="B119" s="618"/>
      <c r="C119" s="618"/>
      <c r="D119" s="618"/>
      <c r="E119" s="100">
        <v>25</v>
      </c>
      <c r="F119" s="189">
        <v>21</v>
      </c>
      <c r="G119" s="349">
        <f t="shared" si="10"/>
        <v>20.66115702479339</v>
      </c>
    </row>
    <row r="120" spans="1:7" ht="15.75" x14ac:dyDescent="0.25">
      <c r="A120" s="617" t="s">
        <v>536</v>
      </c>
      <c r="B120" s="618"/>
      <c r="C120" s="618"/>
      <c r="D120" s="618"/>
      <c r="E120" s="100">
        <v>28</v>
      </c>
      <c r="F120" s="189">
        <v>21</v>
      </c>
      <c r="G120" s="225">
        <f t="shared" si="10"/>
        <v>23.140495867768596</v>
      </c>
    </row>
    <row r="121" spans="1:7" ht="15.75" x14ac:dyDescent="0.25">
      <c r="A121" s="617" t="s">
        <v>537</v>
      </c>
      <c r="B121" s="618"/>
      <c r="C121" s="618"/>
      <c r="D121" s="618"/>
      <c r="E121" s="100">
        <v>65</v>
      </c>
      <c r="F121" s="189">
        <v>21</v>
      </c>
      <c r="G121" s="225">
        <f t="shared" si="10"/>
        <v>53.719008264462808</v>
      </c>
    </row>
    <row r="122" spans="1:7" ht="15.75" x14ac:dyDescent="0.25">
      <c r="A122" s="617" t="s">
        <v>556</v>
      </c>
      <c r="B122" s="618"/>
      <c r="C122" s="618"/>
      <c r="D122" s="618"/>
      <c r="E122" s="100">
        <v>10</v>
      </c>
      <c r="F122" s="189">
        <v>21</v>
      </c>
      <c r="G122" s="225">
        <f t="shared" si="10"/>
        <v>8.2644628099173545</v>
      </c>
    </row>
    <row r="123" spans="1:7" ht="16.5" thickBot="1" x14ac:dyDescent="0.3">
      <c r="A123" s="601" t="s">
        <v>580</v>
      </c>
      <c r="B123" s="602"/>
      <c r="C123" s="602"/>
      <c r="D123" s="602"/>
      <c r="E123" s="217">
        <v>20</v>
      </c>
      <c r="F123" s="413">
        <v>21</v>
      </c>
      <c r="G123" s="226">
        <f t="shared" si="10"/>
        <v>16.528925619834709</v>
      </c>
    </row>
    <row r="124" spans="1:7" ht="16.5" thickBot="1" x14ac:dyDescent="0.3">
      <c r="A124" s="595" t="s">
        <v>46</v>
      </c>
      <c r="B124" s="596"/>
      <c r="C124" s="596"/>
      <c r="D124" s="596"/>
      <c r="E124" s="596"/>
      <c r="F124" s="596"/>
      <c r="G124" s="597"/>
    </row>
    <row r="125" spans="1:7" ht="15.75" x14ac:dyDescent="0.25">
      <c r="A125" s="598" t="s">
        <v>716</v>
      </c>
      <c r="B125" s="599"/>
      <c r="C125" s="599"/>
      <c r="D125" s="600"/>
      <c r="E125" s="409">
        <v>300</v>
      </c>
      <c r="F125" s="410">
        <v>15</v>
      </c>
      <c r="G125" s="348">
        <f>E125-(E125*15/115)</f>
        <v>260.86956521739131</v>
      </c>
    </row>
    <row r="126" spans="1:7" ht="15.75" x14ac:dyDescent="0.25">
      <c r="A126" s="632" t="s">
        <v>717</v>
      </c>
      <c r="B126" s="633"/>
      <c r="C126" s="633"/>
      <c r="D126" s="634"/>
      <c r="E126" s="411">
        <v>500</v>
      </c>
      <c r="F126" s="189">
        <v>15</v>
      </c>
      <c r="G126" s="349">
        <f>E126-(E126*15/115)</f>
        <v>434.78260869565219</v>
      </c>
    </row>
    <row r="127" spans="1:7" ht="15.75" x14ac:dyDescent="0.25">
      <c r="A127" s="632" t="s">
        <v>448</v>
      </c>
      <c r="B127" s="633"/>
      <c r="C127" s="633"/>
      <c r="D127" s="634"/>
      <c r="E127" s="411">
        <v>600</v>
      </c>
      <c r="F127" s="189">
        <v>15</v>
      </c>
      <c r="G127" s="349">
        <f>E127-(E127*15/115)</f>
        <v>521.73913043478262</v>
      </c>
    </row>
    <row r="128" spans="1:7" ht="15.75" x14ac:dyDescent="0.25">
      <c r="A128" s="632" t="s">
        <v>718</v>
      </c>
      <c r="B128" s="633"/>
      <c r="C128" s="633"/>
      <c r="D128" s="634"/>
      <c r="E128" s="411">
        <v>800</v>
      </c>
      <c r="F128" s="189">
        <v>15</v>
      </c>
      <c r="G128" s="349">
        <f>E128-(E128*15/115)</f>
        <v>695.6521739130435</v>
      </c>
    </row>
    <row r="129" spans="1:7" ht="16.5" thickBot="1" x14ac:dyDescent="0.3">
      <c r="A129" s="662" t="s">
        <v>449</v>
      </c>
      <c r="B129" s="663"/>
      <c r="C129" s="663"/>
      <c r="D129" s="664"/>
      <c r="E129" s="412">
        <v>1000</v>
      </c>
      <c r="F129" s="413">
        <v>15</v>
      </c>
      <c r="G129" s="354">
        <f>E129-(E129*15/115)</f>
        <v>869.56521739130437</v>
      </c>
    </row>
    <row r="130" spans="1:7" ht="15.75" x14ac:dyDescent="0.25">
      <c r="A130" s="562"/>
      <c r="B130" s="562"/>
      <c r="C130" s="562"/>
      <c r="D130" s="562"/>
      <c r="E130" s="563"/>
      <c r="F130" s="564"/>
      <c r="G130" s="565"/>
    </row>
    <row r="131" spans="1:7" ht="15.75" x14ac:dyDescent="0.25">
      <c r="A131" s="562"/>
      <c r="B131" s="562"/>
      <c r="C131" s="562"/>
      <c r="D131" s="562"/>
      <c r="E131" s="563"/>
      <c r="F131" s="564"/>
      <c r="G131" s="565"/>
    </row>
    <row r="132" spans="1:7" ht="15.75" x14ac:dyDescent="0.25">
      <c r="A132" s="562"/>
      <c r="B132" s="562"/>
      <c r="C132" s="562"/>
      <c r="D132" s="562"/>
      <c r="E132" s="563"/>
      <c r="F132" s="564"/>
      <c r="G132" s="565"/>
    </row>
    <row r="133" spans="1:7" ht="15.75" x14ac:dyDescent="0.25">
      <c r="A133" s="562"/>
      <c r="B133" s="562"/>
      <c r="C133" s="562"/>
      <c r="D133" s="562"/>
      <c r="E133" s="563"/>
      <c r="F133" s="564"/>
      <c r="G133" s="565"/>
    </row>
    <row r="134" spans="1:7" ht="15.75" x14ac:dyDescent="0.25">
      <c r="A134" s="562"/>
      <c r="B134" s="562"/>
      <c r="C134" s="562"/>
      <c r="D134" s="562"/>
      <c r="E134" s="563"/>
      <c r="F134" s="564"/>
      <c r="G134" s="565"/>
    </row>
    <row r="135" spans="1:7" ht="15.75" x14ac:dyDescent="0.25">
      <c r="A135" s="562"/>
      <c r="B135" s="562"/>
      <c r="C135" s="562"/>
      <c r="D135" s="562"/>
      <c r="E135" s="563"/>
      <c r="F135" s="564"/>
      <c r="G135" s="565"/>
    </row>
    <row r="136" spans="1:7" ht="15.75" x14ac:dyDescent="0.25">
      <c r="A136" s="562"/>
      <c r="B136" s="562"/>
      <c r="C136" s="562"/>
      <c r="D136" s="562"/>
      <c r="E136" s="563"/>
      <c r="F136" s="564"/>
      <c r="G136" s="565"/>
    </row>
    <row r="137" spans="1:7" ht="15.75" x14ac:dyDescent="0.25">
      <c r="A137" s="562"/>
      <c r="B137" s="562"/>
      <c r="C137" s="562"/>
      <c r="D137" s="562"/>
      <c r="E137" s="563"/>
      <c r="F137" s="564"/>
      <c r="G137" s="565"/>
    </row>
    <row r="138" spans="1:7" ht="15.75" x14ac:dyDescent="0.25">
      <c r="A138" s="562"/>
      <c r="B138" s="562"/>
      <c r="C138" s="562"/>
      <c r="D138" s="562"/>
      <c r="E138" s="563"/>
      <c r="F138" s="564"/>
      <c r="G138" s="565"/>
    </row>
    <row r="139" spans="1:7" ht="15.75" x14ac:dyDescent="0.25">
      <c r="A139" s="562"/>
      <c r="B139" s="562"/>
      <c r="C139" s="562"/>
      <c r="D139" s="562"/>
      <c r="E139" s="563"/>
      <c r="F139" s="564"/>
      <c r="G139" s="565"/>
    </row>
    <row r="140" spans="1:7" ht="15.75" x14ac:dyDescent="0.25">
      <c r="A140" s="594" t="s">
        <v>104</v>
      </c>
      <c r="B140" s="594"/>
      <c r="C140" s="594"/>
      <c r="D140" s="594"/>
      <c r="E140" s="594"/>
      <c r="F140" s="594"/>
      <c r="G140" s="594"/>
    </row>
    <row r="141" spans="1:7" ht="18.75" x14ac:dyDescent="0.3">
      <c r="A141" s="603" t="s">
        <v>385</v>
      </c>
      <c r="B141" s="604"/>
      <c r="C141" s="604"/>
      <c r="D141" s="604"/>
      <c r="E141" s="604"/>
      <c r="F141" s="604"/>
      <c r="G141" s="604"/>
    </row>
    <row r="142" spans="1:7" ht="13.5" customHeight="1" thickBot="1" x14ac:dyDescent="0.35">
      <c r="A142" s="566"/>
      <c r="B142" s="553"/>
      <c r="C142" s="553"/>
      <c r="D142" s="553"/>
      <c r="E142" s="553"/>
      <c r="F142" s="553"/>
      <c r="G142" s="553"/>
    </row>
    <row r="143" spans="1:7" ht="26.25" customHeight="1" thickBot="1" x14ac:dyDescent="0.3">
      <c r="A143" s="638" t="s">
        <v>45</v>
      </c>
      <c r="B143" s="639"/>
      <c r="C143" s="639"/>
      <c r="D143" s="640"/>
      <c r="E143" s="545" t="s">
        <v>298</v>
      </c>
      <c r="F143" s="546" t="s">
        <v>5</v>
      </c>
      <c r="G143" s="544" t="s">
        <v>299</v>
      </c>
    </row>
    <row r="144" spans="1:7" ht="15.75" thickBot="1" x14ac:dyDescent="0.3">
      <c r="A144" s="614" t="s">
        <v>413</v>
      </c>
      <c r="B144" s="615"/>
      <c r="C144" s="615"/>
      <c r="D144" s="615"/>
      <c r="E144" s="615"/>
      <c r="F144" s="615"/>
      <c r="G144" s="616"/>
    </row>
    <row r="145" spans="1:7" ht="15.75" x14ac:dyDescent="0.25">
      <c r="A145" s="612" t="s">
        <v>404</v>
      </c>
      <c r="B145" s="613"/>
      <c r="C145" s="613"/>
      <c r="D145" s="613"/>
      <c r="E145" s="567">
        <v>28</v>
      </c>
      <c r="F145" s="5">
        <v>15</v>
      </c>
      <c r="G145" s="297">
        <f t="shared" ref="G145:G189" si="11">E145-(E145*15/115)</f>
        <v>24.347826086956523</v>
      </c>
    </row>
    <row r="146" spans="1:7" ht="15.75" x14ac:dyDescent="0.25">
      <c r="A146" s="617" t="s">
        <v>425</v>
      </c>
      <c r="B146" s="618"/>
      <c r="C146" s="618"/>
      <c r="D146" s="618"/>
      <c r="E146" s="100">
        <v>22</v>
      </c>
      <c r="F146" s="394">
        <v>15</v>
      </c>
      <c r="G146" s="225">
        <f t="shared" si="11"/>
        <v>19.130434782608695</v>
      </c>
    </row>
    <row r="147" spans="1:7" ht="15.75" x14ac:dyDescent="0.25">
      <c r="A147" s="617" t="s">
        <v>515</v>
      </c>
      <c r="B147" s="618"/>
      <c r="C147" s="618"/>
      <c r="D147" s="618"/>
      <c r="E147" s="100">
        <v>23</v>
      </c>
      <c r="F147" s="394">
        <v>15</v>
      </c>
      <c r="G147" s="225">
        <f t="shared" si="11"/>
        <v>20</v>
      </c>
    </row>
    <row r="148" spans="1:7" ht="15.75" x14ac:dyDescent="0.25">
      <c r="A148" s="617" t="s">
        <v>426</v>
      </c>
      <c r="B148" s="618"/>
      <c r="C148" s="618"/>
      <c r="D148" s="618"/>
      <c r="E148" s="100">
        <v>15</v>
      </c>
      <c r="F148" s="394">
        <v>15</v>
      </c>
      <c r="G148" s="225">
        <f t="shared" si="11"/>
        <v>13.043478260869565</v>
      </c>
    </row>
    <row r="149" spans="1:7" ht="15.75" x14ac:dyDescent="0.25">
      <c r="A149" s="617" t="s">
        <v>719</v>
      </c>
      <c r="B149" s="618"/>
      <c r="C149" s="618"/>
      <c r="D149" s="618"/>
      <c r="E149" s="100">
        <v>17</v>
      </c>
      <c r="F149" s="394">
        <v>15</v>
      </c>
      <c r="G149" s="225">
        <f t="shared" si="11"/>
        <v>14.782608695652174</v>
      </c>
    </row>
    <row r="150" spans="1:7" ht="15.75" x14ac:dyDescent="0.25">
      <c r="A150" s="617" t="s">
        <v>405</v>
      </c>
      <c r="B150" s="618"/>
      <c r="C150" s="618"/>
      <c r="D150" s="618"/>
      <c r="E150" s="100">
        <v>30</v>
      </c>
      <c r="F150" s="394">
        <v>15</v>
      </c>
      <c r="G150" s="225">
        <f t="shared" si="11"/>
        <v>26.086956521739129</v>
      </c>
    </row>
    <row r="151" spans="1:7" ht="15.75" x14ac:dyDescent="0.25">
      <c r="A151" s="617" t="s">
        <v>516</v>
      </c>
      <c r="B151" s="618"/>
      <c r="C151" s="618"/>
      <c r="D151" s="618"/>
      <c r="E151" s="100">
        <v>17</v>
      </c>
      <c r="F151" s="394">
        <v>15</v>
      </c>
      <c r="G151" s="225">
        <f t="shared" si="11"/>
        <v>14.782608695652174</v>
      </c>
    </row>
    <row r="152" spans="1:7" ht="15.75" x14ac:dyDescent="0.25">
      <c r="A152" s="617" t="s">
        <v>454</v>
      </c>
      <c r="B152" s="618"/>
      <c r="C152" s="618"/>
      <c r="D152" s="618"/>
      <c r="E152" s="100">
        <v>30</v>
      </c>
      <c r="F152" s="394">
        <v>15</v>
      </c>
      <c r="G152" s="225">
        <f t="shared" si="11"/>
        <v>26.086956521739129</v>
      </c>
    </row>
    <row r="153" spans="1:7" ht="15.75" customHeight="1" x14ac:dyDescent="0.25">
      <c r="A153" s="619" t="s">
        <v>548</v>
      </c>
      <c r="B153" s="620"/>
      <c r="C153" s="620"/>
      <c r="D153" s="621"/>
      <c r="E153" s="100">
        <v>17</v>
      </c>
      <c r="F153" s="394">
        <v>15</v>
      </c>
      <c r="G153" s="225">
        <f t="shared" si="11"/>
        <v>14.782608695652174</v>
      </c>
    </row>
    <row r="154" spans="1:7" ht="15.75" customHeight="1" x14ac:dyDescent="0.25">
      <c r="A154" s="617" t="s">
        <v>504</v>
      </c>
      <c r="B154" s="618"/>
      <c r="C154" s="618"/>
      <c r="D154" s="618"/>
      <c r="E154" s="100">
        <v>22</v>
      </c>
      <c r="F154" s="394">
        <v>15</v>
      </c>
      <c r="G154" s="225">
        <f t="shared" si="11"/>
        <v>19.130434782608695</v>
      </c>
    </row>
    <row r="155" spans="1:7" ht="15.75" x14ac:dyDescent="0.25">
      <c r="A155" s="617" t="s">
        <v>517</v>
      </c>
      <c r="B155" s="618"/>
      <c r="C155" s="618"/>
      <c r="D155" s="618"/>
      <c r="E155" s="100">
        <v>15</v>
      </c>
      <c r="F155" s="394">
        <v>15</v>
      </c>
      <c r="G155" s="225">
        <f t="shared" si="11"/>
        <v>13.043478260869565</v>
      </c>
    </row>
    <row r="156" spans="1:7" ht="15.75" x14ac:dyDescent="0.25">
      <c r="A156" s="619" t="s">
        <v>549</v>
      </c>
      <c r="B156" s="620"/>
      <c r="C156" s="620"/>
      <c r="D156" s="621"/>
      <c r="E156" s="100">
        <v>24</v>
      </c>
      <c r="F156" s="394">
        <v>15</v>
      </c>
      <c r="G156" s="225">
        <f t="shared" si="11"/>
        <v>20.869565217391305</v>
      </c>
    </row>
    <row r="157" spans="1:7" ht="15.75" x14ac:dyDescent="0.25">
      <c r="A157" s="617" t="s">
        <v>455</v>
      </c>
      <c r="B157" s="618"/>
      <c r="C157" s="618"/>
      <c r="D157" s="618"/>
      <c r="E157" s="100">
        <v>32</v>
      </c>
      <c r="F157" s="394">
        <v>15</v>
      </c>
      <c r="G157" s="225">
        <f t="shared" si="11"/>
        <v>27.826086956521738</v>
      </c>
    </row>
    <row r="158" spans="1:7" ht="15.75" x14ac:dyDescent="0.25">
      <c r="A158" s="617" t="s">
        <v>410</v>
      </c>
      <c r="B158" s="618"/>
      <c r="C158" s="618"/>
      <c r="D158" s="618"/>
      <c r="E158" s="100">
        <v>16</v>
      </c>
      <c r="F158" s="394">
        <v>15</v>
      </c>
      <c r="G158" s="225">
        <f t="shared" si="11"/>
        <v>13.913043478260869</v>
      </c>
    </row>
    <row r="159" spans="1:7" ht="15.75" x14ac:dyDescent="0.25">
      <c r="A159" s="617" t="s">
        <v>479</v>
      </c>
      <c r="B159" s="618"/>
      <c r="C159" s="618"/>
      <c r="D159" s="618"/>
      <c r="E159" s="100">
        <v>13</v>
      </c>
      <c r="F159" s="394">
        <v>15</v>
      </c>
      <c r="G159" s="225">
        <f t="shared" si="11"/>
        <v>11.304347826086957</v>
      </c>
    </row>
    <row r="160" spans="1:7" ht="15.75" x14ac:dyDescent="0.25">
      <c r="A160" s="617" t="s">
        <v>427</v>
      </c>
      <c r="B160" s="618"/>
      <c r="C160" s="618"/>
      <c r="D160" s="618"/>
      <c r="E160" s="100">
        <v>19</v>
      </c>
      <c r="F160" s="394">
        <v>15</v>
      </c>
      <c r="G160" s="225">
        <f t="shared" si="11"/>
        <v>16.521739130434781</v>
      </c>
    </row>
    <row r="161" spans="1:7" ht="15.75" x14ac:dyDescent="0.25">
      <c r="A161" s="617" t="s">
        <v>419</v>
      </c>
      <c r="B161" s="618"/>
      <c r="C161" s="618"/>
      <c r="D161" s="618"/>
      <c r="E161" s="100">
        <v>22</v>
      </c>
      <c r="F161" s="394">
        <v>15</v>
      </c>
      <c r="G161" s="225">
        <f t="shared" si="11"/>
        <v>19.130434782608695</v>
      </c>
    </row>
    <row r="162" spans="1:7" ht="15.75" x14ac:dyDescent="0.25">
      <c r="A162" s="617" t="s">
        <v>518</v>
      </c>
      <c r="B162" s="618"/>
      <c r="C162" s="618"/>
      <c r="D162" s="618"/>
      <c r="E162" s="100">
        <v>55</v>
      </c>
      <c r="F162" s="394">
        <v>15</v>
      </c>
      <c r="G162" s="225">
        <f t="shared" si="11"/>
        <v>47.826086956521742</v>
      </c>
    </row>
    <row r="163" spans="1:7" ht="15.75" x14ac:dyDescent="0.25">
      <c r="A163" s="619" t="s">
        <v>534</v>
      </c>
      <c r="B163" s="643"/>
      <c r="C163" s="643"/>
      <c r="D163" s="644"/>
      <c r="E163" s="100">
        <v>25</v>
      </c>
      <c r="F163" s="394">
        <v>15</v>
      </c>
      <c r="G163" s="225">
        <f>E163-(E163*15/115)</f>
        <v>21.739130434782609</v>
      </c>
    </row>
    <row r="164" spans="1:7" ht="15.75" x14ac:dyDescent="0.25">
      <c r="A164" s="619" t="s">
        <v>535</v>
      </c>
      <c r="B164" s="643"/>
      <c r="C164" s="643"/>
      <c r="D164" s="644"/>
      <c r="E164" s="100">
        <v>28</v>
      </c>
      <c r="F164" s="394">
        <v>15</v>
      </c>
      <c r="G164" s="225">
        <f>E164-(E164*15/115)</f>
        <v>24.347826086956523</v>
      </c>
    </row>
    <row r="165" spans="1:7" ht="15.75" x14ac:dyDescent="0.25">
      <c r="A165" s="617" t="s">
        <v>480</v>
      </c>
      <c r="B165" s="618"/>
      <c r="C165" s="618"/>
      <c r="D165" s="618"/>
      <c r="E165" s="100">
        <v>90</v>
      </c>
      <c r="F165" s="394">
        <v>15</v>
      </c>
      <c r="G165" s="225">
        <f t="shared" si="11"/>
        <v>78.260869565217391</v>
      </c>
    </row>
    <row r="166" spans="1:7" s="47" customFormat="1" ht="15.75" x14ac:dyDescent="0.25">
      <c r="A166" s="617" t="s">
        <v>481</v>
      </c>
      <c r="B166" s="618"/>
      <c r="C166" s="618"/>
      <c r="D166" s="618"/>
      <c r="E166" s="100">
        <v>150</v>
      </c>
      <c r="F166" s="394">
        <v>15</v>
      </c>
      <c r="G166" s="225">
        <f t="shared" si="11"/>
        <v>130.43478260869566</v>
      </c>
    </row>
    <row r="167" spans="1:7" ht="15.75" x14ac:dyDescent="0.25">
      <c r="A167" s="617" t="s">
        <v>450</v>
      </c>
      <c r="B167" s="618"/>
      <c r="C167" s="618"/>
      <c r="D167" s="618"/>
      <c r="E167" s="100">
        <v>55</v>
      </c>
      <c r="F167" s="394">
        <v>15</v>
      </c>
      <c r="G167" s="225">
        <f t="shared" si="11"/>
        <v>47.826086956521742</v>
      </c>
    </row>
    <row r="168" spans="1:7" ht="15.75" x14ac:dyDescent="0.25">
      <c r="A168" s="619" t="s">
        <v>550</v>
      </c>
      <c r="B168" s="620"/>
      <c r="C168" s="620"/>
      <c r="D168" s="621"/>
      <c r="E168" s="100">
        <v>115</v>
      </c>
      <c r="F168" s="394">
        <v>15</v>
      </c>
      <c r="G168" s="225">
        <f t="shared" si="11"/>
        <v>100</v>
      </c>
    </row>
    <row r="169" spans="1:7" ht="15.75" x14ac:dyDescent="0.25">
      <c r="A169" s="619" t="s">
        <v>720</v>
      </c>
      <c r="B169" s="620"/>
      <c r="C169" s="620"/>
      <c r="D169" s="621"/>
      <c r="E169" s="100">
        <v>8</v>
      </c>
      <c r="F169" s="394">
        <v>15</v>
      </c>
      <c r="G169" s="225">
        <f t="shared" si="11"/>
        <v>6.9565217391304346</v>
      </c>
    </row>
    <row r="170" spans="1:7" ht="15.75" x14ac:dyDescent="0.25">
      <c r="A170" s="619" t="s">
        <v>721</v>
      </c>
      <c r="B170" s="620"/>
      <c r="C170" s="620"/>
      <c r="D170" s="621"/>
      <c r="E170" s="100">
        <v>8</v>
      </c>
      <c r="F170" s="394">
        <v>15</v>
      </c>
      <c r="G170" s="225">
        <f t="shared" si="11"/>
        <v>6.9565217391304346</v>
      </c>
    </row>
    <row r="171" spans="1:7" ht="15.75" x14ac:dyDescent="0.25">
      <c r="A171" s="617" t="s">
        <v>418</v>
      </c>
      <c r="B171" s="618"/>
      <c r="C171" s="618"/>
      <c r="D171" s="618"/>
      <c r="E171" s="100">
        <v>11</v>
      </c>
      <c r="F171" s="394">
        <v>15</v>
      </c>
      <c r="G171" s="225">
        <f t="shared" si="11"/>
        <v>9.5652173913043477</v>
      </c>
    </row>
    <row r="172" spans="1:7" ht="15.75" x14ac:dyDescent="0.25">
      <c r="A172" s="617" t="s">
        <v>519</v>
      </c>
      <c r="B172" s="618"/>
      <c r="C172" s="618"/>
      <c r="D172" s="618"/>
      <c r="E172" s="100">
        <v>12</v>
      </c>
      <c r="F172" s="394">
        <v>15</v>
      </c>
      <c r="G172" s="225">
        <f t="shared" si="11"/>
        <v>10.434782608695652</v>
      </c>
    </row>
    <row r="173" spans="1:7" ht="15.75" x14ac:dyDescent="0.25">
      <c r="A173" s="617" t="s">
        <v>722</v>
      </c>
      <c r="B173" s="618"/>
      <c r="C173" s="618"/>
      <c r="D173" s="618"/>
      <c r="E173" s="100">
        <v>20</v>
      </c>
      <c r="F173" s="394">
        <v>15</v>
      </c>
      <c r="G173" s="225">
        <f>E173-(E173*15/115)</f>
        <v>17.391304347826086</v>
      </c>
    </row>
    <row r="174" spans="1:7" ht="15.75" x14ac:dyDescent="0.25">
      <c r="A174" s="617" t="s">
        <v>520</v>
      </c>
      <c r="B174" s="618"/>
      <c r="C174" s="618"/>
      <c r="D174" s="618"/>
      <c r="E174" s="100">
        <v>28</v>
      </c>
      <c r="F174" s="394">
        <v>15</v>
      </c>
      <c r="G174" s="225">
        <f>E174-(E174*15/115)</f>
        <v>24.347826086956523</v>
      </c>
    </row>
    <row r="175" spans="1:7" ht="15.75" x14ac:dyDescent="0.25">
      <c r="A175" s="617" t="s">
        <v>521</v>
      </c>
      <c r="B175" s="618"/>
      <c r="C175" s="618"/>
      <c r="D175" s="618"/>
      <c r="E175" s="100">
        <v>15</v>
      </c>
      <c r="F175" s="394">
        <v>15</v>
      </c>
      <c r="G175" s="225">
        <f>E175-(E175*15/115)</f>
        <v>13.043478260869565</v>
      </c>
    </row>
    <row r="176" spans="1:7" ht="15.75" x14ac:dyDescent="0.25">
      <c r="A176" s="617" t="s">
        <v>522</v>
      </c>
      <c r="B176" s="618"/>
      <c r="C176" s="618"/>
      <c r="D176" s="618"/>
      <c r="E176" s="100">
        <v>17</v>
      </c>
      <c r="F176" s="394">
        <v>15</v>
      </c>
      <c r="G176" s="225">
        <f>E176-(E176*15/115)</f>
        <v>14.782608695652174</v>
      </c>
    </row>
    <row r="177" spans="1:7" ht="15.75" x14ac:dyDescent="0.25">
      <c r="A177" s="617" t="s">
        <v>451</v>
      </c>
      <c r="B177" s="618"/>
      <c r="C177" s="618"/>
      <c r="D177" s="618"/>
      <c r="E177" s="100">
        <v>140</v>
      </c>
      <c r="F177" s="394">
        <v>15</v>
      </c>
      <c r="G177" s="225">
        <f t="shared" si="11"/>
        <v>121.73913043478261</v>
      </c>
    </row>
    <row r="178" spans="1:7" ht="15.75" x14ac:dyDescent="0.25">
      <c r="A178" s="617" t="s">
        <v>453</v>
      </c>
      <c r="B178" s="618"/>
      <c r="C178" s="618"/>
      <c r="D178" s="618"/>
      <c r="E178" s="100">
        <v>125</v>
      </c>
      <c r="F178" s="394">
        <v>15</v>
      </c>
      <c r="G178" s="225">
        <f t="shared" si="11"/>
        <v>108.69565217391305</v>
      </c>
    </row>
    <row r="179" spans="1:7" ht="15.75" x14ac:dyDescent="0.25">
      <c r="A179" s="617" t="s">
        <v>452</v>
      </c>
      <c r="B179" s="618"/>
      <c r="C179" s="618"/>
      <c r="D179" s="618"/>
      <c r="E179" s="100">
        <v>85</v>
      </c>
      <c r="F179" s="394">
        <v>15</v>
      </c>
      <c r="G179" s="225">
        <f t="shared" si="11"/>
        <v>73.913043478260875</v>
      </c>
    </row>
    <row r="180" spans="1:7" ht="15.75" x14ac:dyDescent="0.25">
      <c r="A180" s="617" t="s">
        <v>467</v>
      </c>
      <c r="B180" s="618"/>
      <c r="C180" s="618"/>
      <c r="D180" s="618"/>
      <c r="E180" s="100">
        <v>60</v>
      </c>
      <c r="F180" s="394">
        <v>15</v>
      </c>
      <c r="G180" s="225">
        <f t="shared" si="11"/>
        <v>52.173913043478258</v>
      </c>
    </row>
    <row r="181" spans="1:7" ht="15.75" x14ac:dyDescent="0.25">
      <c r="A181" s="617" t="s">
        <v>468</v>
      </c>
      <c r="B181" s="618"/>
      <c r="C181" s="618"/>
      <c r="D181" s="618"/>
      <c r="E181" s="100">
        <v>35</v>
      </c>
      <c r="F181" s="394">
        <v>15</v>
      </c>
      <c r="G181" s="225">
        <f t="shared" si="11"/>
        <v>30.434782608695652</v>
      </c>
    </row>
    <row r="182" spans="1:7" ht="15.75" x14ac:dyDescent="0.25">
      <c r="A182" s="617" t="s">
        <v>469</v>
      </c>
      <c r="B182" s="618"/>
      <c r="C182" s="618"/>
      <c r="D182" s="618"/>
      <c r="E182" s="100">
        <v>20</v>
      </c>
      <c r="F182" s="394">
        <v>15</v>
      </c>
      <c r="G182" s="225">
        <f t="shared" si="11"/>
        <v>17.391304347826086</v>
      </c>
    </row>
    <row r="183" spans="1:7" ht="15.75" x14ac:dyDescent="0.25">
      <c r="A183" s="617" t="s">
        <v>470</v>
      </c>
      <c r="B183" s="618"/>
      <c r="C183" s="618"/>
      <c r="D183" s="618"/>
      <c r="E183" s="100">
        <v>45</v>
      </c>
      <c r="F183" s="394">
        <v>15</v>
      </c>
      <c r="G183" s="225">
        <f t="shared" si="11"/>
        <v>39.130434782608695</v>
      </c>
    </row>
    <row r="184" spans="1:7" ht="15.75" x14ac:dyDescent="0.25">
      <c r="A184" s="617" t="s">
        <v>471</v>
      </c>
      <c r="B184" s="618"/>
      <c r="C184" s="618"/>
      <c r="D184" s="618"/>
      <c r="E184" s="100">
        <v>29</v>
      </c>
      <c r="F184" s="394">
        <v>15</v>
      </c>
      <c r="G184" s="225">
        <f t="shared" si="11"/>
        <v>25.217391304347828</v>
      </c>
    </row>
    <row r="185" spans="1:7" ht="15.75" x14ac:dyDescent="0.25">
      <c r="A185" s="619" t="s">
        <v>498</v>
      </c>
      <c r="B185" s="620"/>
      <c r="C185" s="620"/>
      <c r="D185" s="621"/>
      <c r="E185" s="100">
        <v>28</v>
      </c>
      <c r="F185" s="394">
        <v>15</v>
      </c>
      <c r="G185" s="225">
        <f t="shared" si="11"/>
        <v>24.347826086956523</v>
      </c>
    </row>
    <row r="186" spans="1:7" ht="15.75" x14ac:dyDescent="0.25">
      <c r="A186" s="619" t="s">
        <v>551</v>
      </c>
      <c r="B186" s="620"/>
      <c r="C186" s="620"/>
      <c r="D186" s="621"/>
      <c r="E186" s="100">
        <v>35</v>
      </c>
      <c r="F186" s="394">
        <v>15</v>
      </c>
      <c r="G186" s="225">
        <f t="shared" si="11"/>
        <v>30.434782608695652</v>
      </c>
    </row>
    <row r="187" spans="1:7" ht="15.75" x14ac:dyDescent="0.25">
      <c r="A187" s="617" t="s">
        <v>523</v>
      </c>
      <c r="B187" s="618"/>
      <c r="C187" s="618"/>
      <c r="D187" s="618"/>
      <c r="E187" s="100">
        <v>20</v>
      </c>
      <c r="F187" s="394">
        <v>15</v>
      </c>
      <c r="G187" s="225">
        <f>E187-(E187*15/115)</f>
        <v>17.391304347826086</v>
      </c>
    </row>
    <row r="188" spans="1:7" ht="15.75" x14ac:dyDescent="0.25">
      <c r="A188" s="677" t="s">
        <v>526</v>
      </c>
      <c r="B188" s="678"/>
      <c r="C188" s="678"/>
      <c r="D188" s="678"/>
      <c r="E188" s="392">
        <v>55</v>
      </c>
      <c r="F188" s="395">
        <v>15</v>
      </c>
      <c r="G188" s="393">
        <f t="shared" si="11"/>
        <v>47.826086956521742</v>
      </c>
    </row>
    <row r="189" spans="1:7" ht="16.5" thickBot="1" x14ac:dyDescent="0.3">
      <c r="A189" s="601" t="s">
        <v>571</v>
      </c>
      <c r="B189" s="602"/>
      <c r="C189" s="602"/>
      <c r="D189" s="602"/>
      <c r="E189" s="217">
        <v>17</v>
      </c>
      <c r="F189" s="8">
        <v>15</v>
      </c>
      <c r="G189" s="226">
        <f t="shared" si="11"/>
        <v>14.782608695652174</v>
      </c>
    </row>
    <row r="190" spans="1:7" ht="15.75" x14ac:dyDescent="0.25">
      <c r="A190" s="551"/>
      <c r="B190" s="551"/>
      <c r="C190" s="551"/>
      <c r="D190" s="551"/>
      <c r="E190" s="551"/>
      <c r="F190" s="551"/>
      <c r="G190" s="551"/>
    </row>
    <row r="191" spans="1:7" ht="18.75" x14ac:dyDescent="0.3">
      <c r="A191" s="603" t="s">
        <v>385</v>
      </c>
      <c r="B191" s="604"/>
      <c r="C191" s="604"/>
      <c r="D191" s="604"/>
      <c r="E191" s="604"/>
      <c r="F191" s="604"/>
      <c r="G191" s="604"/>
    </row>
    <row r="192" spans="1:7" ht="15.75" x14ac:dyDescent="0.25">
      <c r="A192" s="551"/>
      <c r="B192" s="551"/>
      <c r="C192" s="551"/>
      <c r="D192" s="551"/>
      <c r="E192" s="551"/>
      <c r="F192" s="551"/>
      <c r="G192" s="551"/>
    </row>
    <row r="193" spans="1:7" x14ac:dyDescent="0.25">
      <c r="A193" s="550"/>
      <c r="B193" s="550"/>
      <c r="C193" s="550"/>
      <c r="D193" s="550"/>
      <c r="E193" s="550"/>
      <c r="F193" s="550"/>
      <c r="G193" s="550"/>
    </row>
    <row r="194" spans="1:7" ht="18.75" x14ac:dyDescent="0.25">
      <c r="A194" s="605" t="s">
        <v>236</v>
      </c>
      <c r="B194" s="605"/>
      <c r="C194" s="605"/>
      <c r="D194" s="605"/>
      <c r="E194" s="605"/>
      <c r="F194" s="605"/>
      <c r="G194" s="605"/>
    </row>
    <row r="195" spans="1:7" ht="15.75" thickBot="1" x14ac:dyDescent="0.3">
      <c r="A195" s="87"/>
      <c r="B195" s="1"/>
      <c r="C195" s="1"/>
      <c r="D195" s="1"/>
      <c r="E195" s="87"/>
      <c r="F195" s="87"/>
      <c r="G195" s="347"/>
    </row>
    <row r="196" spans="1:7" ht="43.5" thickBot="1" x14ac:dyDescent="0.3">
      <c r="A196" s="638" t="s">
        <v>238</v>
      </c>
      <c r="B196" s="639"/>
      <c r="C196" s="639"/>
      <c r="D196" s="640"/>
      <c r="E196" s="345" t="s">
        <v>300</v>
      </c>
      <c r="F196" s="343" t="s">
        <v>5</v>
      </c>
      <c r="G196" s="346" t="s">
        <v>299</v>
      </c>
    </row>
    <row r="197" spans="1:7" ht="16.5" thickBot="1" x14ac:dyDescent="0.3">
      <c r="A197" s="671" t="s">
        <v>237</v>
      </c>
      <c r="B197" s="672"/>
      <c r="C197" s="672"/>
      <c r="D197" s="673"/>
      <c r="E197" s="408">
        <v>420</v>
      </c>
      <c r="F197" s="568">
        <v>15</v>
      </c>
      <c r="G197" s="355">
        <f>E197-(E197*15/115)</f>
        <v>365.21739130434781</v>
      </c>
    </row>
    <row r="198" spans="1:7" ht="43.5" thickBot="1" x14ac:dyDescent="0.3">
      <c r="A198" s="638" t="s">
        <v>238</v>
      </c>
      <c r="B198" s="639"/>
      <c r="C198" s="639"/>
      <c r="D198" s="640"/>
      <c r="E198" s="345" t="s">
        <v>463</v>
      </c>
      <c r="F198" s="343" t="s">
        <v>5</v>
      </c>
      <c r="G198" s="346" t="s">
        <v>299</v>
      </c>
    </row>
    <row r="199" spans="1:7" ht="16.5" thickBot="1" x14ac:dyDescent="0.3">
      <c r="A199" s="606" t="s">
        <v>462</v>
      </c>
      <c r="B199" s="607"/>
      <c r="C199" s="607"/>
      <c r="D199" s="607"/>
      <c r="E199" s="408">
        <v>200</v>
      </c>
      <c r="F199" s="569">
        <v>21</v>
      </c>
      <c r="G199" s="355">
        <f>E199-(E199*21/121)</f>
        <v>165.28925619834712</v>
      </c>
    </row>
    <row r="200" spans="1:7" ht="19.5" customHeight="1" x14ac:dyDescent="0.25">
      <c r="A200" s="87" t="s">
        <v>239</v>
      </c>
      <c r="B200" s="1"/>
      <c r="C200" s="1"/>
      <c r="D200" s="1"/>
      <c r="E200" s="87"/>
      <c r="F200" s="87"/>
      <c r="G200" s="347"/>
    </row>
    <row r="201" spans="1:7" ht="35.25" customHeight="1" thickBot="1" x14ac:dyDescent="0.3">
      <c r="A201" s="87"/>
      <c r="B201" s="1"/>
      <c r="C201" s="1"/>
      <c r="D201" s="1"/>
      <c r="E201" s="87"/>
      <c r="F201" s="87"/>
      <c r="G201" s="347"/>
    </row>
    <row r="202" spans="1:7" ht="35.25" customHeight="1" thickBot="1" x14ac:dyDescent="0.3">
      <c r="A202" s="674" t="s">
        <v>238</v>
      </c>
      <c r="B202" s="675"/>
      <c r="C202" s="675"/>
      <c r="D202" s="676"/>
      <c r="E202" s="339" t="s">
        <v>2</v>
      </c>
      <c r="F202" s="337" t="s">
        <v>5</v>
      </c>
      <c r="G202" s="347"/>
    </row>
    <row r="203" spans="1:7" ht="15.75" thickBot="1" x14ac:dyDescent="0.3">
      <c r="A203" s="608" t="s">
        <v>256</v>
      </c>
      <c r="B203" s="609"/>
      <c r="C203" s="609"/>
      <c r="D203" s="610"/>
      <c r="E203" s="356" t="s">
        <v>254</v>
      </c>
      <c r="F203" s="357"/>
      <c r="G203" s="347"/>
    </row>
    <row r="204" spans="1:7" x14ac:dyDescent="0.25">
      <c r="A204" s="611" t="s">
        <v>255</v>
      </c>
      <c r="B204" s="611"/>
      <c r="C204" s="611"/>
      <c r="D204" s="611"/>
      <c r="E204" s="611"/>
      <c r="F204" s="611"/>
      <c r="G204" s="347"/>
    </row>
    <row r="205" spans="1:7" ht="16.5" thickBot="1" x14ac:dyDescent="0.3">
      <c r="A205" s="594"/>
      <c r="B205" s="594"/>
      <c r="C205" s="594"/>
      <c r="D205" s="594"/>
      <c r="E205" s="594"/>
      <c r="F205" s="594"/>
      <c r="G205" s="594"/>
    </row>
    <row r="206" spans="1:7" ht="43.5" thickBot="1" x14ac:dyDescent="0.3">
      <c r="A206" s="668" t="s">
        <v>238</v>
      </c>
      <c r="B206" s="669"/>
      <c r="C206" s="669"/>
      <c r="D206" s="670"/>
      <c r="E206" s="339" t="s">
        <v>463</v>
      </c>
      <c r="F206" s="337" t="s">
        <v>5</v>
      </c>
      <c r="G206" s="358" t="s">
        <v>299</v>
      </c>
    </row>
    <row r="207" spans="1:7" ht="19.5" customHeight="1" thickBot="1" x14ac:dyDescent="0.3">
      <c r="A207" s="591" t="s">
        <v>475</v>
      </c>
      <c r="B207" s="592"/>
      <c r="C207" s="592"/>
      <c r="D207" s="593"/>
      <c r="E207" s="408">
        <v>240</v>
      </c>
      <c r="F207" s="408">
        <v>21</v>
      </c>
      <c r="G207" s="355">
        <f>E207-(E207*21/121)</f>
        <v>198.34710743801654</v>
      </c>
    </row>
    <row r="208" spans="1:7" ht="15" customHeight="1" x14ac:dyDescent="0.25">
      <c r="A208" s="87"/>
      <c r="B208" s="1"/>
      <c r="C208" s="1"/>
      <c r="D208" s="1"/>
      <c r="E208" s="87"/>
      <c r="F208" s="87"/>
      <c r="G208" s="347"/>
    </row>
    <row r="209" spans="1:7" x14ac:dyDescent="0.25">
      <c r="A209" s="87"/>
      <c r="B209" s="1"/>
      <c r="C209" s="1"/>
      <c r="D209" s="1"/>
      <c r="E209" s="87"/>
      <c r="F209" s="87"/>
      <c r="G209" s="347"/>
    </row>
    <row r="210" spans="1:7" x14ac:dyDescent="0.25">
      <c r="A210" s="87"/>
      <c r="B210" s="1"/>
      <c r="C210" s="1"/>
      <c r="D210" s="1"/>
      <c r="E210" s="87"/>
      <c r="F210" s="87"/>
      <c r="G210" s="347"/>
    </row>
    <row r="211" spans="1:7" x14ac:dyDescent="0.25">
      <c r="A211" s="87"/>
      <c r="B211" s="1"/>
      <c r="C211" s="1"/>
      <c r="D211" s="1"/>
      <c r="E211" s="87"/>
      <c r="F211" s="87"/>
      <c r="G211" s="347"/>
    </row>
    <row r="212" spans="1:7" x14ac:dyDescent="0.25">
      <c r="A212" s="87"/>
      <c r="B212" s="1"/>
      <c r="C212" s="1"/>
      <c r="D212" s="1"/>
      <c r="E212" s="87"/>
      <c r="F212" s="87"/>
      <c r="G212" s="347"/>
    </row>
    <row r="213" spans="1:7" x14ac:dyDescent="0.25">
      <c r="A213" s="87"/>
      <c r="B213" s="1"/>
      <c r="C213" s="1"/>
      <c r="D213" s="1"/>
      <c r="E213" s="87"/>
      <c r="F213" s="87"/>
      <c r="G213" s="347"/>
    </row>
    <row r="214" spans="1:7" x14ac:dyDescent="0.25">
      <c r="A214" s="87"/>
      <c r="B214" s="1"/>
      <c r="C214" s="1"/>
      <c r="D214" s="1"/>
      <c r="E214" s="87"/>
      <c r="F214" s="87"/>
      <c r="G214" s="347"/>
    </row>
    <row r="215" spans="1:7" x14ac:dyDescent="0.25">
      <c r="A215" s="87"/>
      <c r="B215" s="1"/>
      <c r="C215" s="1"/>
      <c r="D215" s="1"/>
      <c r="E215" s="87"/>
      <c r="F215" s="87"/>
      <c r="G215" s="347"/>
    </row>
    <row r="216" spans="1:7" x14ac:dyDescent="0.25">
      <c r="A216" s="87"/>
      <c r="B216" s="1"/>
      <c r="C216" s="1"/>
      <c r="D216" s="1"/>
      <c r="E216" s="87"/>
      <c r="F216" s="87"/>
      <c r="G216" s="347"/>
    </row>
    <row r="217" spans="1:7" x14ac:dyDescent="0.25">
      <c r="A217" s="87"/>
      <c r="B217" s="1"/>
      <c r="C217" s="1"/>
      <c r="D217" s="1"/>
      <c r="E217" s="87"/>
      <c r="F217" s="87"/>
      <c r="G217" s="347"/>
    </row>
    <row r="218" spans="1:7" x14ac:dyDescent="0.25">
      <c r="A218" s="87"/>
      <c r="B218" s="1"/>
      <c r="C218" s="1"/>
      <c r="D218" s="1"/>
      <c r="E218" s="87"/>
      <c r="F218" s="87"/>
      <c r="G218" s="347"/>
    </row>
    <row r="219" spans="1:7" x14ac:dyDescent="0.25">
      <c r="A219" s="87"/>
      <c r="B219" s="1"/>
      <c r="C219" s="1"/>
      <c r="D219" s="1"/>
      <c r="E219" s="87"/>
      <c r="F219" s="87"/>
      <c r="G219" s="347"/>
    </row>
    <row r="220" spans="1:7" x14ac:dyDescent="0.25">
      <c r="A220" s="87"/>
      <c r="B220" s="1"/>
      <c r="C220" s="1"/>
      <c r="D220" s="1"/>
      <c r="E220" s="87"/>
      <c r="F220" s="87"/>
      <c r="G220" s="347"/>
    </row>
    <row r="221" spans="1:7" x14ac:dyDescent="0.25">
      <c r="A221" s="87"/>
      <c r="B221" s="1"/>
      <c r="C221" s="1"/>
      <c r="D221" s="1"/>
      <c r="E221" s="87"/>
      <c r="F221" s="87"/>
      <c r="G221" s="347"/>
    </row>
    <row r="222" spans="1:7" x14ac:dyDescent="0.25">
      <c r="A222" s="87"/>
      <c r="B222" s="1"/>
      <c r="C222" s="1"/>
      <c r="D222" s="1"/>
      <c r="E222" s="87"/>
      <c r="F222" s="87"/>
      <c r="G222" s="347"/>
    </row>
    <row r="223" spans="1:7" x14ac:dyDescent="0.25">
      <c r="A223" s="87"/>
      <c r="B223" s="1"/>
      <c r="C223" s="1"/>
      <c r="D223" s="1"/>
      <c r="E223" s="87"/>
      <c r="F223" s="87"/>
      <c r="G223" s="347"/>
    </row>
    <row r="224" spans="1:7" x14ac:dyDescent="0.25">
      <c r="A224" s="87"/>
      <c r="B224" s="1"/>
      <c r="C224" s="1"/>
      <c r="D224" s="1"/>
      <c r="E224" s="87"/>
      <c r="F224" s="87"/>
      <c r="G224" s="347"/>
    </row>
    <row r="225" spans="1:7" x14ac:dyDescent="0.25">
      <c r="A225" s="87"/>
      <c r="B225" s="1"/>
      <c r="C225" s="1"/>
      <c r="D225" s="1"/>
      <c r="E225" s="87"/>
      <c r="F225" s="87"/>
      <c r="G225" s="347"/>
    </row>
    <row r="226" spans="1:7" x14ac:dyDescent="0.25">
      <c r="A226" s="87"/>
      <c r="B226" s="1"/>
      <c r="C226" s="1"/>
      <c r="D226" s="1"/>
      <c r="E226" s="87"/>
      <c r="F226" s="87"/>
      <c r="G226" s="347"/>
    </row>
    <row r="227" spans="1:7" x14ac:dyDescent="0.25">
      <c r="A227" s="87"/>
      <c r="B227" s="1"/>
      <c r="C227" s="1"/>
      <c r="D227" s="1"/>
      <c r="E227" s="87"/>
      <c r="F227" s="87"/>
      <c r="G227" s="347"/>
    </row>
    <row r="228" spans="1:7" ht="15.75" x14ac:dyDescent="0.25">
      <c r="A228" s="594" t="s">
        <v>704</v>
      </c>
      <c r="B228" s="594"/>
      <c r="C228" s="594"/>
      <c r="D228" s="594"/>
      <c r="E228" s="594"/>
      <c r="F228" s="594"/>
      <c r="G228" s="594"/>
    </row>
    <row r="229" spans="1:7" x14ac:dyDescent="0.25">
      <c r="A229" s="87"/>
      <c r="B229" s="1"/>
      <c r="C229" s="1"/>
      <c r="D229" s="1"/>
      <c r="E229" s="87"/>
      <c r="F229" s="87"/>
      <c r="G229" s="347"/>
    </row>
  </sheetData>
  <mergeCells count="183">
    <mergeCell ref="A102:D102"/>
    <mergeCell ref="A159:D159"/>
    <mergeCell ref="A168:D168"/>
    <mergeCell ref="A164:D164"/>
    <mergeCell ref="A161:D161"/>
    <mergeCell ref="A162:D162"/>
    <mergeCell ref="A165:D165"/>
    <mergeCell ref="A163:D163"/>
    <mergeCell ref="A188:D188"/>
    <mergeCell ref="A178:D178"/>
    <mergeCell ref="A174:D174"/>
    <mergeCell ref="A185:D185"/>
    <mergeCell ref="A179:D179"/>
    <mergeCell ref="A180:D180"/>
    <mergeCell ref="A182:D182"/>
    <mergeCell ref="A181:D181"/>
    <mergeCell ref="A186:D186"/>
    <mergeCell ref="A149:D149"/>
    <mergeCell ref="A143:D143"/>
    <mergeCell ref="A206:D206"/>
    <mergeCell ref="A196:D196"/>
    <mergeCell ref="A197:D197"/>
    <mergeCell ref="A198:D198"/>
    <mergeCell ref="A202:D202"/>
    <mergeCell ref="A173:D173"/>
    <mergeCell ref="A167:D167"/>
    <mergeCell ref="A172:D172"/>
    <mergeCell ref="A157:D157"/>
    <mergeCell ref="A150:D150"/>
    <mergeCell ref="A151:D151"/>
    <mergeCell ref="A155:D155"/>
    <mergeCell ref="A158:D158"/>
    <mergeCell ref="A166:D166"/>
    <mergeCell ref="A171:D171"/>
    <mergeCell ref="A160:D160"/>
    <mergeCell ref="A170:D170"/>
    <mergeCell ref="A148:D148"/>
    <mergeCell ref="A169:D169"/>
    <mergeCell ref="A177:D177"/>
    <mergeCell ref="A183:D183"/>
    <mergeCell ref="A184:D184"/>
    <mergeCell ref="A111:D111"/>
    <mergeCell ref="A104:D104"/>
    <mergeCell ref="A106:D106"/>
    <mergeCell ref="A114:D114"/>
    <mergeCell ref="A115:D115"/>
    <mergeCell ref="A109:D109"/>
    <mergeCell ref="A129:D129"/>
    <mergeCell ref="A75:D75"/>
    <mergeCell ref="A76:D76"/>
    <mergeCell ref="A77:D77"/>
    <mergeCell ref="A127:D127"/>
    <mergeCell ref="A128:D128"/>
    <mergeCell ref="A108:D108"/>
    <mergeCell ref="A116:D116"/>
    <mergeCell ref="A79:D79"/>
    <mergeCell ref="A80:D80"/>
    <mergeCell ref="A91:D91"/>
    <mergeCell ref="A81:D81"/>
    <mergeCell ref="A82:D82"/>
    <mergeCell ref="A83:D83"/>
    <mergeCell ref="A84:D84"/>
    <mergeCell ref="A107:D107"/>
    <mergeCell ref="A110:D110"/>
    <mergeCell ref="A90:D90"/>
    <mergeCell ref="A98:D98"/>
    <mergeCell ref="A93:G93"/>
    <mergeCell ref="A89:D89"/>
    <mergeCell ref="A88:D88"/>
    <mergeCell ref="A60:D60"/>
    <mergeCell ref="A70:D70"/>
    <mergeCell ref="A71:D71"/>
    <mergeCell ref="A94:G94"/>
    <mergeCell ref="A96:D96"/>
    <mergeCell ref="A97:G97"/>
    <mergeCell ref="A67:D67"/>
    <mergeCell ref="A86:D86"/>
    <mergeCell ref="A87:D87"/>
    <mergeCell ref="A105:D105"/>
    <mergeCell ref="A113:D113"/>
    <mergeCell ref="A73:D73"/>
    <mergeCell ref="A74:D74"/>
    <mergeCell ref="A69:D69"/>
    <mergeCell ref="A72:G72"/>
    <mergeCell ref="A51:D51"/>
    <mergeCell ref="A61:D61"/>
    <mergeCell ref="A35:D35"/>
    <mergeCell ref="A103:D103"/>
    <mergeCell ref="A101:D101"/>
    <mergeCell ref="A100:D100"/>
    <mergeCell ref="A99:D99"/>
    <mergeCell ref="A57:D57"/>
    <mergeCell ref="A55:D55"/>
    <mergeCell ref="A58:D58"/>
    <mergeCell ref="A43:D43"/>
    <mergeCell ref="A36:D36"/>
    <mergeCell ref="A59:D59"/>
    <mergeCell ref="A62:G62"/>
    <mergeCell ref="A63:D63"/>
    <mergeCell ref="A64:D64"/>
    <mergeCell ref="A65:D65"/>
    <mergeCell ref="A66:D66"/>
    <mergeCell ref="A41:D41"/>
    <mergeCell ref="A42:D42"/>
    <mergeCell ref="A44:D44"/>
    <mergeCell ref="A45:D45"/>
    <mergeCell ref="A29:D29"/>
    <mergeCell ref="A30:D30"/>
    <mergeCell ref="A34:G34"/>
    <mergeCell ref="A31:D31"/>
    <mergeCell ref="A68:D68"/>
    <mergeCell ref="A123:D123"/>
    <mergeCell ref="A126:D126"/>
    <mergeCell ref="A1:G1"/>
    <mergeCell ref="A24:D24"/>
    <mergeCell ref="A8:D8"/>
    <mergeCell ref="A9:D9"/>
    <mergeCell ref="A10:D10"/>
    <mergeCell ref="A20:D20"/>
    <mergeCell ref="A21:D21"/>
    <mergeCell ref="A6:G6"/>
    <mergeCell ref="A11:D11"/>
    <mergeCell ref="A3:G3"/>
    <mergeCell ref="A5:D5"/>
    <mergeCell ref="A7:D7"/>
    <mergeCell ref="A16:D16"/>
    <mergeCell ref="A15:D15"/>
    <mergeCell ref="A13:D13"/>
    <mergeCell ref="A14:D14"/>
    <mergeCell ref="A17:D17"/>
    <mergeCell ref="A19:D19"/>
    <mergeCell ref="A18:D18"/>
    <mergeCell ref="A22:D22"/>
    <mergeCell ref="A53:D53"/>
    <mergeCell ref="A85:D85"/>
    <mergeCell ref="A117:D117"/>
    <mergeCell ref="A112:D112"/>
    <mergeCell ref="A12:D12"/>
    <mergeCell ref="A26:D26"/>
    <mergeCell ref="A118:D118"/>
    <mergeCell ref="A119:D119"/>
    <mergeCell ref="A120:D120"/>
    <mergeCell ref="A121:D121"/>
    <mergeCell ref="A122:D122"/>
    <mergeCell ref="A23:D23"/>
    <mergeCell ref="A28:D28"/>
    <mergeCell ref="A25:D25"/>
    <mergeCell ref="A27:D27"/>
    <mergeCell ref="A32:D32"/>
    <mergeCell ref="A52:G52"/>
    <mergeCell ref="A47:G47"/>
    <mergeCell ref="A48:G48"/>
    <mergeCell ref="A78:D78"/>
    <mergeCell ref="A56:D56"/>
    <mergeCell ref="A54:D54"/>
    <mergeCell ref="A37:G37"/>
    <mergeCell ref="A38:D38"/>
    <mergeCell ref="A39:D39"/>
    <mergeCell ref="A40:D40"/>
    <mergeCell ref="A207:D207"/>
    <mergeCell ref="A228:G228"/>
    <mergeCell ref="A124:G124"/>
    <mergeCell ref="A125:D125"/>
    <mergeCell ref="A189:D189"/>
    <mergeCell ref="A191:G191"/>
    <mergeCell ref="A194:G194"/>
    <mergeCell ref="A199:D199"/>
    <mergeCell ref="A203:D203"/>
    <mergeCell ref="A204:F204"/>
    <mergeCell ref="A205:G205"/>
    <mergeCell ref="A145:D145"/>
    <mergeCell ref="A141:G141"/>
    <mergeCell ref="A144:G144"/>
    <mergeCell ref="A146:D146"/>
    <mergeCell ref="A156:D156"/>
    <mergeCell ref="A152:D152"/>
    <mergeCell ref="A153:D153"/>
    <mergeCell ref="A154:D154"/>
    <mergeCell ref="A147:D147"/>
    <mergeCell ref="A140:G140"/>
    <mergeCell ref="A187:D187"/>
    <mergeCell ref="A175:D175"/>
    <mergeCell ref="A176:D176"/>
  </mergeCells>
  <pageMargins left="0.51181102362204722" right="0.51181102362204722" top="0.78740157480314965" bottom="0.78740157480314965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4"/>
  <sheetViews>
    <sheetView topLeftCell="A148" workbookViewId="0">
      <selection activeCell="E154" sqref="E154"/>
    </sheetView>
  </sheetViews>
  <sheetFormatPr defaultColWidth="9.140625" defaultRowHeight="15" x14ac:dyDescent="0.25"/>
  <cols>
    <col min="1" max="1" width="8.85546875" style="82" customWidth="1"/>
    <col min="2" max="3" width="9.140625" style="118"/>
    <col min="4" max="4" width="29.42578125" style="118" customWidth="1"/>
    <col min="5" max="5" width="12.5703125" style="82" customWidth="1"/>
    <col min="6" max="6" width="8.85546875" style="82" customWidth="1"/>
    <col min="7" max="7" width="8.85546875" style="91" customWidth="1"/>
    <col min="8" max="8" width="11.85546875" style="92" customWidth="1"/>
    <col min="9" max="9" width="48.5703125" style="118" customWidth="1"/>
    <col min="10" max="16384" width="9.140625" style="118"/>
  </cols>
  <sheetData>
    <row r="1" spans="1:11" ht="19.5" customHeight="1" x14ac:dyDescent="0.3">
      <c r="A1" s="635" t="s">
        <v>384</v>
      </c>
      <c r="B1" s="703"/>
      <c r="C1" s="703"/>
      <c r="D1" s="703"/>
      <c r="E1" s="703"/>
      <c r="F1" s="703"/>
      <c r="G1" s="703"/>
    </row>
    <row r="2" spans="1:11" s="30" customFormat="1" ht="18.75" x14ac:dyDescent="0.3">
      <c r="A2" s="81"/>
      <c r="B2" s="29"/>
      <c r="C2" s="29"/>
      <c r="D2" s="29"/>
      <c r="E2" s="81"/>
      <c r="F2" s="81"/>
      <c r="G2" s="93"/>
      <c r="H2" s="94"/>
    </row>
    <row r="3" spans="1:11" ht="18.75" x14ac:dyDescent="0.3">
      <c r="A3" s="704" t="s">
        <v>349</v>
      </c>
      <c r="B3" s="704"/>
      <c r="C3" s="704"/>
      <c r="D3" s="704"/>
      <c r="E3" s="704"/>
      <c r="F3" s="704"/>
      <c r="G3" s="704"/>
    </row>
    <row r="5" spans="1:11" ht="15.6" customHeight="1" thickBot="1" x14ac:dyDescent="0.3"/>
    <row r="6" spans="1:11" ht="48" thickBot="1" x14ac:dyDescent="0.3">
      <c r="A6" s="638" t="s">
        <v>45</v>
      </c>
      <c r="B6" s="639"/>
      <c r="C6" s="639"/>
      <c r="D6" s="640"/>
      <c r="E6" s="340" t="s">
        <v>251</v>
      </c>
      <c r="F6" s="334" t="s">
        <v>5</v>
      </c>
      <c r="G6" s="341" t="s">
        <v>299</v>
      </c>
    </row>
    <row r="7" spans="1:11" ht="16.5" thickBot="1" x14ac:dyDescent="0.3">
      <c r="A7" s="595" t="s">
        <v>363</v>
      </c>
      <c r="B7" s="596"/>
      <c r="C7" s="596"/>
      <c r="D7" s="596"/>
      <c r="E7" s="596"/>
      <c r="F7" s="596"/>
      <c r="G7" s="597"/>
    </row>
    <row r="8" spans="1:11" ht="15.75" x14ac:dyDescent="0.25">
      <c r="A8" s="699" t="s">
        <v>48</v>
      </c>
      <c r="B8" s="700"/>
      <c r="C8" s="700"/>
      <c r="D8" s="700"/>
      <c r="E8" s="95">
        <v>135</v>
      </c>
      <c r="F8" s="107">
        <v>21</v>
      </c>
      <c r="G8" s="115">
        <f>E8-(E8*21/121)</f>
        <v>111.5702479338843</v>
      </c>
      <c r="K8" s="244"/>
    </row>
    <row r="9" spans="1:11" ht="15.75" x14ac:dyDescent="0.25">
      <c r="A9" s="686" t="s">
        <v>290</v>
      </c>
      <c r="B9" s="687"/>
      <c r="C9" s="687"/>
      <c r="D9" s="687"/>
      <c r="E9" s="96">
        <v>72</v>
      </c>
      <c r="F9" s="108">
        <v>21</v>
      </c>
      <c r="G9" s="116">
        <f t="shared" ref="G9:G28" si="0">E9-(E9*21/121)</f>
        <v>59.504132231404959</v>
      </c>
      <c r="K9" s="244"/>
    </row>
    <row r="10" spans="1:11" ht="15.75" x14ac:dyDescent="0.25">
      <c r="A10" s="686" t="s">
        <v>420</v>
      </c>
      <c r="B10" s="687"/>
      <c r="C10" s="687"/>
      <c r="D10" s="687"/>
      <c r="E10" s="136">
        <v>83</v>
      </c>
      <c r="F10" s="137">
        <v>21</v>
      </c>
      <c r="G10" s="142">
        <f t="shared" si="0"/>
        <v>68.595041322314046</v>
      </c>
      <c r="K10" s="244"/>
    </row>
    <row r="11" spans="1:11" ht="15.75" x14ac:dyDescent="0.25">
      <c r="A11" s="686" t="s">
        <v>49</v>
      </c>
      <c r="B11" s="687"/>
      <c r="C11" s="687"/>
      <c r="D11" s="687"/>
      <c r="E11" s="136">
        <v>85</v>
      </c>
      <c r="F11" s="137">
        <v>21</v>
      </c>
      <c r="G11" s="142">
        <f t="shared" si="0"/>
        <v>70.247933884297524</v>
      </c>
      <c r="K11" s="244"/>
    </row>
    <row r="12" spans="1:11" ht="15.75" x14ac:dyDescent="0.25">
      <c r="A12" s="686" t="s">
        <v>50</v>
      </c>
      <c r="B12" s="687"/>
      <c r="C12" s="687"/>
      <c r="D12" s="687"/>
      <c r="E12" s="136">
        <v>105</v>
      </c>
      <c r="F12" s="137">
        <v>21</v>
      </c>
      <c r="G12" s="142">
        <f t="shared" si="0"/>
        <v>86.776859504132233</v>
      </c>
      <c r="K12" s="244"/>
    </row>
    <row r="13" spans="1:11" ht="15.75" x14ac:dyDescent="0.25">
      <c r="A13" s="686" t="s">
        <v>51</v>
      </c>
      <c r="B13" s="687"/>
      <c r="C13" s="687"/>
      <c r="D13" s="687"/>
      <c r="E13" s="136">
        <v>43</v>
      </c>
      <c r="F13" s="137">
        <v>21</v>
      </c>
      <c r="G13" s="142">
        <f t="shared" si="0"/>
        <v>35.537190082644628</v>
      </c>
      <c r="K13" s="244"/>
    </row>
    <row r="14" spans="1:11" ht="15.75" x14ac:dyDescent="0.25">
      <c r="A14" s="686" t="s">
        <v>52</v>
      </c>
      <c r="B14" s="687"/>
      <c r="C14" s="687"/>
      <c r="D14" s="687"/>
      <c r="E14" s="136">
        <v>58</v>
      </c>
      <c r="F14" s="137">
        <v>21</v>
      </c>
      <c r="G14" s="142">
        <f t="shared" si="0"/>
        <v>47.933884297520663</v>
      </c>
      <c r="K14" s="244"/>
    </row>
    <row r="15" spans="1:11" ht="15.75" x14ac:dyDescent="0.25">
      <c r="A15" s="686" t="s">
        <v>53</v>
      </c>
      <c r="B15" s="687"/>
      <c r="C15" s="687"/>
      <c r="D15" s="687"/>
      <c r="E15" s="136">
        <v>100</v>
      </c>
      <c r="F15" s="137">
        <v>21</v>
      </c>
      <c r="G15" s="142">
        <f t="shared" si="0"/>
        <v>82.644628099173559</v>
      </c>
      <c r="K15" s="244"/>
    </row>
    <row r="16" spans="1:11" ht="15.75" x14ac:dyDescent="0.25">
      <c r="A16" s="686" t="s">
        <v>361</v>
      </c>
      <c r="B16" s="687"/>
      <c r="C16" s="687"/>
      <c r="D16" s="687"/>
      <c r="E16" s="136">
        <v>240</v>
      </c>
      <c r="F16" s="137">
        <v>21</v>
      </c>
      <c r="G16" s="142">
        <f t="shared" ref="G16:G19" si="1">E16-(E16*21/121)</f>
        <v>198.34710743801654</v>
      </c>
      <c r="K16" s="244"/>
    </row>
    <row r="17" spans="1:11" ht="15.75" x14ac:dyDescent="0.25">
      <c r="A17" s="686" t="s">
        <v>55</v>
      </c>
      <c r="B17" s="687"/>
      <c r="C17" s="687"/>
      <c r="D17" s="687"/>
      <c r="E17" s="136">
        <v>625</v>
      </c>
      <c r="F17" s="137">
        <v>21</v>
      </c>
      <c r="G17" s="142">
        <f t="shared" si="1"/>
        <v>516.52892561983469</v>
      </c>
      <c r="K17" s="244"/>
    </row>
    <row r="18" spans="1:11" ht="15.75" x14ac:dyDescent="0.25">
      <c r="A18" s="686" t="s">
        <v>56</v>
      </c>
      <c r="B18" s="687"/>
      <c r="C18" s="687"/>
      <c r="D18" s="687"/>
      <c r="E18" s="136">
        <v>725</v>
      </c>
      <c r="F18" s="137">
        <v>21</v>
      </c>
      <c r="G18" s="142">
        <f t="shared" si="1"/>
        <v>599.17355371900828</v>
      </c>
      <c r="K18" s="244"/>
    </row>
    <row r="19" spans="1:11" ht="15.75" x14ac:dyDescent="0.25">
      <c r="A19" s="686" t="s">
        <v>57</v>
      </c>
      <c r="B19" s="687"/>
      <c r="C19" s="687"/>
      <c r="D19" s="687"/>
      <c r="E19" s="136">
        <v>515</v>
      </c>
      <c r="F19" s="137">
        <v>21</v>
      </c>
      <c r="G19" s="142">
        <f t="shared" si="1"/>
        <v>425.61983471074382</v>
      </c>
      <c r="K19" s="244"/>
    </row>
    <row r="20" spans="1:11" ht="15.75" x14ac:dyDescent="0.25">
      <c r="A20" s="680" t="s">
        <v>58</v>
      </c>
      <c r="B20" s="681"/>
      <c r="C20" s="681"/>
      <c r="D20" s="681"/>
      <c r="E20" s="136">
        <v>120</v>
      </c>
      <c r="F20" s="137">
        <v>21</v>
      </c>
      <c r="G20" s="227">
        <f t="shared" si="0"/>
        <v>99.173553719008268</v>
      </c>
      <c r="K20" s="244"/>
    </row>
    <row r="21" spans="1:11" ht="15.75" x14ac:dyDescent="0.25">
      <c r="A21" s="680" t="s">
        <v>59</v>
      </c>
      <c r="B21" s="681"/>
      <c r="C21" s="681"/>
      <c r="D21" s="681"/>
      <c r="E21" s="136">
        <v>133</v>
      </c>
      <c r="F21" s="137">
        <v>21</v>
      </c>
      <c r="G21" s="227">
        <f t="shared" si="0"/>
        <v>109.91735537190083</v>
      </c>
      <c r="K21" s="244"/>
    </row>
    <row r="22" spans="1:11" ht="15.75" x14ac:dyDescent="0.25">
      <c r="A22" s="680" t="s">
        <v>60</v>
      </c>
      <c r="B22" s="681"/>
      <c r="C22" s="681"/>
      <c r="D22" s="681"/>
      <c r="E22" s="136">
        <v>142</v>
      </c>
      <c r="F22" s="137">
        <v>21</v>
      </c>
      <c r="G22" s="227">
        <f t="shared" si="0"/>
        <v>117.35537190082644</v>
      </c>
      <c r="K22" s="244"/>
    </row>
    <row r="23" spans="1:11" ht="15.75" x14ac:dyDescent="0.25">
      <c r="A23" s="686" t="s">
        <v>702</v>
      </c>
      <c r="B23" s="687"/>
      <c r="C23" s="687"/>
      <c r="D23" s="687"/>
      <c r="E23" s="136">
        <v>164</v>
      </c>
      <c r="F23" s="137">
        <v>21</v>
      </c>
      <c r="G23" s="142">
        <f t="shared" si="0"/>
        <v>135.53719008264463</v>
      </c>
      <c r="K23" s="244"/>
    </row>
    <row r="24" spans="1:11" ht="15.75" x14ac:dyDescent="0.25">
      <c r="A24" s="680" t="s">
        <v>54</v>
      </c>
      <c r="B24" s="681"/>
      <c r="C24" s="681"/>
      <c r="D24" s="681"/>
      <c r="E24" s="136">
        <v>737</v>
      </c>
      <c r="F24" s="137">
        <v>21</v>
      </c>
      <c r="G24" s="227">
        <f t="shared" si="0"/>
        <v>609.09090909090912</v>
      </c>
      <c r="K24" s="244"/>
    </row>
    <row r="25" spans="1:11" ht="15.75" x14ac:dyDescent="0.25">
      <c r="A25" s="680" t="s">
        <v>61</v>
      </c>
      <c r="B25" s="681"/>
      <c r="C25" s="681"/>
      <c r="D25" s="681"/>
      <c r="E25" s="136">
        <v>1550</v>
      </c>
      <c r="F25" s="137">
        <v>21</v>
      </c>
      <c r="G25" s="227">
        <f t="shared" si="0"/>
        <v>1280.9917355371902</v>
      </c>
      <c r="K25" s="244"/>
    </row>
    <row r="26" spans="1:11" ht="15.75" x14ac:dyDescent="0.25">
      <c r="A26" s="681" t="s">
        <v>457</v>
      </c>
      <c r="B26" s="681"/>
      <c r="C26" s="681"/>
      <c r="D26" s="681"/>
      <c r="E26" s="224">
        <v>450</v>
      </c>
      <c r="F26" s="257">
        <v>15</v>
      </c>
      <c r="G26" s="294">
        <f>E26-(E26*15/115)</f>
        <v>391.30434782608694</v>
      </c>
      <c r="K26" s="244"/>
    </row>
    <row r="27" spans="1:11" ht="15.75" x14ac:dyDescent="0.25">
      <c r="A27" s="687" t="s">
        <v>458</v>
      </c>
      <c r="B27" s="687"/>
      <c r="C27" s="687"/>
      <c r="D27" s="687"/>
      <c r="E27" s="136">
        <v>370</v>
      </c>
      <c r="F27" s="257">
        <v>15</v>
      </c>
      <c r="G27" s="294">
        <f>E27-(E27*15/115)</f>
        <v>321.73913043478262</v>
      </c>
      <c r="K27" s="244"/>
    </row>
    <row r="28" spans="1:11" ht="16.5" thickBot="1" x14ac:dyDescent="0.3">
      <c r="A28" s="701" t="s">
        <v>62</v>
      </c>
      <c r="B28" s="702"/>
      <c r="C28" s="702"/>
      <c r="D28" s="702"/>
      <c r="E28" s="258">
        <v>595</v>
      </c>
      <c r="F28" s="140">
        <v>21</v>
      </c>
      <c r="G28" s="260">
        <f t="shared" si="0"/>
        <v>491.73553719008265</v>
      </c>
    </row>
    <row r="29" spans="1:11" ht="16.5" thickBot="1" x14ac:dyDescent="0.3">
      <c r="A29" s="231"/>
      <c r="B29" s="231"/>
      <c r="C29" s="231"/>
      <c r="D29" s="231"/>
      <c r="E29" s="101"/>
      <c r="F29" s="83"/>
      <c r="G29" s="216"/>
    </row>
    <row r="30" spans="1:11" ht="48" thickBot="1" x14ac:dyDescent="0.3">
      <c r="A30" s="638" t="s">
        <v>45</v>
      </c>
      <c r="B30" s="639"/>
      <c r="C30" s="639"/>
      <c r="D30" s="640"/>
      <c r="E30" s="342" t="s">
        <v>251</v>
      </c>
      <c r="F30" s="343" t="s">
        <v>5</v>
      </c>
      <c r="G30" s="341" t="s">
        <v>299</v>
      </c>
    </row>
    <row r="31" spans="1:11" ht="15.75" x14ac:dyDescent="0.25">
      <c r="A31" s="622" t="s">
        <v>364</v>
      </c>
      <c r="B31" s="623"/>
      <c r="C31" s="623"/>
      <c r="D31" s="623"/>
      <c r="E31" s="623"/>
      <c r="F31" s="623"/>
      <c r="G31" s="624"/>
    </row>
    <row r="32" spans="1:11" ht="15.75" x14ac:dyDescent="0.25">
      <c r="A32" s="680" t="s">
        <v>511</v>
      </c>
      <c r="B32" s="681"/>
      <c r="C32" s="681"/>
      <c r="D32" s="681"/>
      <c r="E32" s="141">
        <v>50</v>
      </c>
      <c r="F32" s="257">
        <v>15</v>
      </c>
      <c r="G32" s="243">
        <f t="shared" ref="G32:G33" si="2">E32-(E32*15/115)</f>
        <v>43.478260869565219</v>
      </c>
    </row>
    <row r="33" spans="1:8" s="469" customFormat="1" ht="16.5" thickBot="1" x14ac:dyDescent="0.3">
      <c r="A33" s="701" t="s">
        <v>512</v>
      </c>
      <c r="B33" s="702"/>
      <c r="C33" s="702"/>
      <c r="D33" s="702"/>
      <c r="E33" s="298">
        <v>42</v>
      </c>
      <c r="F33" s="259">
        <v>15</v>
      </c>
      <c r="G33" s="261">
        <f t="shared" si="2"/>
        <v>36.521739130434781</v>
      </c>
      <c r="H33" s="92"/>
    </row>
    <row r="34" spans="1:8" s="469" customFormat="1" ht="15.75" x14ac:dyDescent="0.25">
      <c r="A34" s="529"/>
      <c r="B34" s="529"/>
      <c r="C34" s="529"/>
      <c r="D34" s="529"/>
      <c r="E34" s="101"/>
      <c r="F34" s="527"/>
      <c r="G34" s="216"/>
      <c r="H34" s="92"/>
    </row>
    <row r="35" spans="1:8" s="469" customFormat="1" ht="15.75" x14ac:dyDescent="0.25">
      <c r="A35" s="538"/>
      <c r="B35" s="538"/>
      <c r="C35" s="538"/>
      <c r="D35" s="538"/>
      <c r="E35" s="101"/>
      <c r="F35" s="537"/>
      <c r="G35" s="216"/>
      <c r="H35" s="92"/>
    </row>
    <row r="36" spans="1:8" s="469" customFormat="1" ht="15.75" x14ac:dyDescent="0.25">
      <c r="A36" s="538"/>
      <c r="B36" s="538"/>
      <c r="C36" s="538"/>
      <c r="D36" s="538"/>
      <c r="E36" s="101"/>
      <c r="F36" s="537"/>
      <c r="G36" s="216"/>
      <c r="H36" s="92"/>
    </row>
    <row r="37" spans="1:8" s="469" customFormat="1" ht="15.75" x14ac:dyDescent="0.25">
      <c r="A37" s="538"/>
      <c r="B37" s="538"/>
      <c r="C37" s="538"/>
      <c r="D37" s="538"/>
      <c r="E37" s="101"/>
      <c r="F37" s="537"/>
      <c r="G37" s="216"/>
      <c r="H37" s="92"/>
    </row>
    <row r="38" spans="1:8" s="469" customFormat="1" ht="15.75" x14ac:dyDescent="0.25">
      <c r="A38" s="538"/>
      <c r="B38" s="538"/>
      <c r="C38" s="538"/>
      <c r="D38" s="538"/>
      <c r="E38" s="101"/>
      <c r="F38" s="537"/>
      <c r="G38" s="216"/>
      <c r="H38" s="92"/>
    </row>
    <row r="39" spans="1:8" s="469" customFormat="1" ht="15.75" x14ac:dyDescent="0.25">
      <c r="A39" s="538"/>
      <c r="B39" s="538"/>
      <c r="C39" s="538"/>
      <c r="D39" s="538"/>
      <c r="E39" s="101"/>
      <c r="F39" s="537"/>
      <c r="G39" s="216"/>
      <c r="H39" s="92"/>
    </row>
    <row r="40" spans="1:8" s="469" customFormat="1" ht="15.75" x14ac:dyDescent="0.25">
      <c r="A40" s="529"/>
      <c r="B40" s="529"/>
      <c r="C40" s="529"/>
      <c r="D40" s="529"/>
      <c r="E40" s="101"/>
      <c r="F40" s="527"/>
      <c r="G40" s="216"/>
      <c r="H40" s="92"/>
    </row>
    <row r="41" spans="1:8" ht="15.75" x14ac:dyDescent="0.25">
      <c r="A41" s="231"/>
      <c r="B41" s="231"/>
      <c r="C41" s="231"/>
      <c r="D41" s="231"/>
      <c r="E41" s="101"/>
      <c r="F41" s="83"/>
      <c r="G41" s="216"/>
    </row>
    <row r="42" spans="1:8" ht="15.75" x14ac:dyDescent="0.25">
      <c r="A42" s="698"/>
      <c r="B42" s="698"/>
      <c r="C42" s="698"/>
      <c r="D42" s="698"/>
      <c r="E42" s="698"/>
      <c r="F42" s="698"/>
      <c r="G42" s="698"/>
    </row>
    <row r="43" spans="1:8" ht="15.75" x14ac:dyDescent="0.25">
      <c r="A43" s="303"/>
      <c r="B43" s="303"/>
      <c r="C43" s="303"/>
      <c r="D43" s="303"/>
      <c r="E43" s="303"/>
      <c r="F43" s="303"/>
      <c r="G43" s="303"/>
    </row>
    <row r="44" spans="1:8" ht="15.75" x14ac:dyDescent="0.25">
      <c r="A44" s="698" t="s">
        <v>705</v>
      </c>
      <c r="B44" s="698"/>
      <c r="C44" s="698"/>
      <c r="D44" s="698"/>
      <c r="E44" s="698"/>
      <c r="F44" s="698"/>
      <c r="G44" s="698"/>
    </row>
    <row r="45" spans="1:8" ht="18.75" x14ac:dyDescent="0.3">
      <c r="A45" s="689" t="s">
        <v>384</v>
      </c>
      <c r="B45" s="689"/>
      <c r="C45" s="689"/>
      <c r="D45" s="689"/>
      <c r="E45" s="689"/>
      <c r="F45" s="689"/>
      <c r="G45" s="689"/>
    </row>
    <row r="46" spans="1:8" ht="16.5" thickBot="1" x14ac:dyDescent="0.3">
      <c r="A46" s="303"/>
      <c r="B46" s="303"/>
      <c r="C46" s="303"/>
      <c r="D46" s="303"/>
      <c r="E46" s="303"/>
      <c r="F46" s="303"/>
      <c r="G46" s="303"/>
    </row>
    <row r="47" spans="1:8" ht="48" thickBot="1" x14ac:dyDescent="0.3">
      <c r="A47" s="648" t="s">
        <v>45</v>
      </c>
      <c r="B47" s="649"/>
      <c r="C47" s="649"/>
      <c r="D47" s="649"/>
      <c r="E47" s="342" t="s">
        <v>251</v>
      </c>
      <c r="F47" s="343" t="s">
        <v>5</v>
      </c>
      <c r="G47" s="341" t="s">
        <v>299</v>
      </c>
    </row>
    <row r="48" spans="1:8" ht="16.5" thickBot="1" x14ac:dyDescent="0.3">
      <c r="A48" s="622" t="s">
        <v>64</v>
      </c>
      <c r="B48" s="623"/>
      <c r="C48" s="623"/>
      <c r="D48" s="623"/>
      <c r="E48" s="623"/>
      <c r="F48" s="623"/>
      <c r="G48" s="624"/>
    </row>
    <row r="49" spans="1:8" ht="15.75" x14ac:dyDescent="0.25">
      <c r="A49" s="699" t="s">
        <v>691</v>
      </c>
      <c r="B49" s="700"/>
      <c r="C49" s="700"/>
      <c r="D49" s="700"/>
      <c r="E49" s="236">
        <v>350</v>
      </c>
      <c r="F49" s="295">
        <v>15</v>
      </c>
      <c r="G49" s="305">
        <f t="shared" ref="G49:G56" si="3">E49-(E49*15/115)</f>
        <v>304.3478260869565</v>
      </c>
    </row>
    <row r="50" spans="1:8" ht="15.75" x14ac:dyDescent="0.25">
      <c r="A50" s="686" t="s">
        <v>692</v>
      </c>
      <c r="B50" s="687"/>
      <c r="C50" s="687"/>
      <c r="D50" s="687"/>
      <c r="E50" s="136">
        <v>315</v>
      </c>
      <c r="F50" s="137">
        <v>15</v>
      </c>
      <c r="G50" s="142">
        <f t="shared" si="3"/>
        <v>273.91304347826087</v>
      </c>
    </row>
    <row r="51" spans="1:8" ht="15.75" x14ac:dyDescent="0.25">
      <c r="A51" s="690" t="s">
        <v>690</v>
      </c>
      <c r="B51" s="691"/>
      <c r="C51" s="691"/>
      <c r="D51" s="692"/>
      <c r="E51" s="136">
        <v>470</v>
      </c>
      <c r="F51" s="257">
        <v>15</v>
      </c>
      <c r="G51" s="292">
        <f>E51-(E51*15/115)</f>
        <v>408.69565217391306</v>
      </c>
    </row>
    <row r="52" spans="1:8" ht="15.75" x14ac:dyDescent="0.25">
      <c r="A52" s="686" t="s">
        <v>693</v>
      </c>
      <c r="B52" s="687"/>
      <c r="C52" s="687"/>
      <c r="D52" s="687"/>
      <c r="E52" s="136">
        <v>500</v>
      </c>
      <c r="F52" s="137">
        <v>15</v>
      </c>
      <c r="G52" s="142">
        <f t="shared" si="3"/>
        <v>434.78260869565219</v>
      </c>
    </row>
    <row r="53" spans="1:8" ht="15.75" x14ac:dyDescent="0.25">
      <c r="A53" s="690" t="s">
        <v>694</v>
      </c>
      <c r="B53" s="691"/>
      <c r="C53" s="691"/>
      <c r="D53" s="692"/>
      <c r="E53" s="136">
        <v>480</v>
      </c>
      <c r="F53" s="137">
        <v>15</v>
      </c>
      <c r="G53" s="142">
        <f t="shared" si="3"/>
        <v>417.39130434782606</v>
      </c>
    </row>
    <row r="54" spans="1:8" ht="15.75" x14ac:dyDescent="0.25">
      <c r="A54" s="686" t="s">
        <v>695</v>
      </c>
      <c r="B54" s="687"/>
      <c r="C54" s="687"/>
      <c r="D54" s="687"/>
      <c r="E54" s="136">
        <v>440</v>
      </c>
      <c r="F54" s="137">
        <v>15</v>
      </c>
      <c r="G54" s="142">
        <f t="shared" si="3"/>
        <v>382.60869565217394</v>
      </c>
    </row>
    <row r="55" spans="1:8" ht="15.75" x14ac:dyDescent="0.25">
      <c r="A55" s="686" t="s">
        <v>696</v>
      </c>
      <c r="B55" s="687"/>
      <c r="C55" s="687"/>
      <c r="D55" s="687"/>
      <c r="E55" s="136">
        <v>400</v>
      </c>
      <c r="F55" s="137">
        <v>15</v>
      </c>
      <c r="G55" s="142">
        <f t="shared" si="3"/>
        <v>347.82608695652175</v>
      </c>
    </row>
    <row r="56" spans="1:8" s="469" customFormat="1" ht="15.75" x14ac:dyDescent="0.25">
      <c r="A56" s="686" t="s">
        <v>697</v>
      </c>
      <c r="B56" s="687"/>
      <c r="C56" s="687"/>
      <c r="D56" s="687"/>
      <c r="E56" s="522">
        <v>300</v>
      </c>
      <c r="F56" s="279">
        <v>15</v>
      </c>
      <c r="G56" s="280">
        <f t="shared" si="3"/>
        <v>260.86956521739131</v>
      </c>
      <c r="H56" s="92"/>
    </row>
    <row r="57" spans="1:8" ht="16.5" thickBot="1" x14ac:dyDescent="0.3">
      <c r="A57" s="708" t="s">
        <v>698</v>
      </c>
      <c r="B57" s="709"/>
      <c r="C57" s="709"/>
      <c r="D57" s="709"/>
      <c r="E57" s="281">
        <v>360</v>
      </c>
      <c r="F57" s="279">
        <v>21</v>
      </c>
      <c r="G57" s="280">
        <f t="shared" ref="G57:G62" si="4">E57-(E57*21/121)</f>
        <v>297.52066115702479</v>
      </c>
    </row>
    <row r="58" spans="1:8" s="469" customFormat="1" ht="16.5" thickBot="1" x14ac:dyDescent="0.3">
      <c r="A58" s="595" t="s">
        <v>65</v>
      </c>
      <c r="B58" s="596"/>
      <c r="C58" s="596"/>
      <c r="D58" s="596"/>
      <c r="E58" s="596"/>
      <c r="F58" s="596"/>
      <c r="G58" s="597"/>
      <c r="H58" s="92"/>
    </row>
    <row r="59" spans="1:8" s="469" customFormat="1" ht="15.75" x14ac:dyDescent="0.25">
      <c r="A59" s="705" t="s">
        <v>723</v>
      </c>
      <c r="B59" s="706"/>
      <c r="C59" s="706"/>
      <c r="D59" s="707"/>
      <c r="E59" s="541">
        <v>150</v>
      </c>
      <c r="F59" s="295">
        <v>21</v>
      </c>
      <c r="G59" s="305">
        <f t="shared" si="4"/>
        <v>123.96694214876032</v>
      </c>
      <c r="H59" s="92"/>
    </row>
    <row r="60" spans="1:8" ht="15.75" x14ac:dyDescent="0.25">
      <c r="A60" s="690" t="s">
        <v>724</v>
      </c>
      <c r="B60" s="691"/>
      <c r="C60" s="691"/>
      <c r="D60" s="692"/>
      <c r="E60" s="141">
        <v>150</v>
      </c>
      <c r="F60" s="137">
        <v>21</v>
      </c>
      <c r="G60" s="142">
        <f t="shared" si="4"/>
        <v>123.96694214876032</v>
      </c>
    </row>
    <row r="61" spans="1:8" ht="15.75" x14ac:dyDescent="0.25">
      <c r="A61" s="686" t="s">
        <v>301</v>
      </c>
      <c r="B61" s="687"/>
      <c r="C61" s="687"/>
      <c r="D61" s="687"/>
      <c r="E61" s="141">
        <v>90</v>
      </c>
      <c r="F61" s="137">
        <v>21</v>
      </c>
      <c r="G61" s="142">
        <f t="shared" si="4"/>
        <v>74.380165289256198</v>
      </c>
    </row>
    <row r="62" spans="1:8" ht="15.75" x14ac:dyDescent="0.25">
      <c r="A62" s="680" t="s">
        <v>291</v>
      </c>
      <c r="B62" s="681"/>
      <c r="C62" s="681"/>
      <c r="D62" s="681"/>
      <c r="E62" s="141">
        <v>60</v>
      </c>
      <c r="F62" s="137">
        <v>21</v>
      </c>
      <c r="G62" s="142">
        <f t="shared" si="4"/>
        <v>49.586776859504134</v>
      </c>
    </row>
    <row r="63" spans="1:8" ht="15.75" x14ac:dyDescent="0.25">
      <c r="A63" s="686" t="s">
        <v>66</v>
      </c>
      <c r="B63" s="687"/>
      <c r="C63" s="687"/>
      <c r="D63" s="687"/>
      <c r="E63" s="141">
        <v>190</v>
      </c>
      <c r="F63" s="137">
        <v>15</v>
      </c>
      <c r="G63" s="142">
        <f>E63-(E63*15/115)</f>
        <v>165.21739130434781</v>
      </c>
    </row>
    <row r="64" spans="1:8" ht="15.75" x14ac:dyDescent="0.25">
      <c r="A64" s="686" t="s">
        <v>67</v>
      </c>
      <c r="B64" s="687"/>
      <c r="C64" s="687"/>
      <c r="D64" s="687"/>
      <c r="E64" s="141">
        <v>170</v>
      </c>
      <c r="F64" s="137">
        <v>15</v>
      </c>
      <c r="G64" s="142">
        <f>E64-(E64*15/115)</f>
        <v>147.82608695652175</v>
      </c>
    </row>
    <row r="65" spans="1:8" ht="15.75" x14ac:dyDescent="0.25">
      <c r="A65" s="683" t="s">
        <v>417</v>
      </c>
      <c r="B65" s="684"/>
      <c r="C65" s="684"/>
      <c r="D65" s="685"/>
      <c r="E65" s="141">
        <v>160</v>
      </c>
      <c r="F65" s="137">
        <v>15</v>
      </c>
      <c r="G65" s="227">
        <f>E65-(E65*15/115)</f>
        <v>139.13043478260869</v>
      </c>
    </row>
    <row r="66" spans="1:8" ht="16.5" thickBot="1" x14ac:dyDescent="0.3">
      <c r="A66" s="701" t="s">
        <v>68</v>
      </c>
      <c r="B66" s="702"/>
      <c r="C66" s="702"/>
      <c r="D66" s="702"/>
      <c r="E66" s="298">
        <v>340</v>
      </c>
      <c r="F66" s="140">
        <v>15</v>
      </c>
      <c r="G66" s="260">
        <v>295.64999999999998</v>
      </c>
    </row>
    <row r="67" spans="1:8" ht="15.75" customHeight="1" thickBot="1" x14ac:dyDescent="0.3">
      <c r="A67" s="688"/>
      <c r="B67" s="688"/>
      <c r="C67" s="688"/>
      <c r="D67" s="688"/>
      <c r="E67" s="688"/>
      <c r="F67" s="688"/>
      <c r="G67" s="688"/>
    </row>
    <row r="68" spans="1:8" s="469" customFormat="1" ht="45.75" customHeight="1" thickBot="1" x14ac:dyDescent="0.3">
      <c r="A68" s="648" t="s">
        <v>45</v>
      </c>
      <c r="B68" s="649"/>
      <c r="C68" s="649"/>
      <c r="D68" s="649"/>
      <c r="E68" s="342" t="s">
        <v>251</v>
      </c>
      <c r="F68" s="343" t="s">
        <v>5</v>
      </c>
      <c r="G68" s="341" t="s">
        <v>299</v>
      </c>
      <c r="H68" s="92"/>
    </row>
    <row r="69" spans="1:8" s="469" customFormat="1" ht="15.75" customHeight="1" thickBot="1" x14ac:dyDescent="0.3">
      <c r="A69" s="622" t="s">
        <v>538</v>
      </c>
      <c r="B69" s="623"/>
      <c r="C69" s="623"/>
      <c r="D69" s="623"/>
      <c r="E69" s="623"/>
      <c r="F69" s="623"/>
      <c r="G69" s="624"/>
      <c r="H69" s="92"/>
    </row>
    <row r="70" spans="1:8" s="469" customFormat="1" ht="15.75" customHeight="1" x14ac:dyDescent="0.25">
      <c r="A70" s="699" t="s">
        <v>72</v>
      </c>
      <c r="B70" s="700"/>
      <c r="C70" s="700"/>
      <c r="D70" s="700"/>
      <c r="E70" s="85">
        <v>80</v>
      </c>
      <c r="F70" s="4">
        <v>10</v>
      </c>
      <c r="G70" s="242">
        <f>E70-(E70*10/110)</f>
        <v>72.727272727272734</v>
      </c>
      <c r="H70" s="92"/>
    </row>
    <row r="71" spans="1:8" s="469" customFormat="1" ht="15.75" customHeight="1" x14ac:dyDescent="0.25">
      <c r="A71" s="686" t="s">
        <v>73</v>
      </c>
      <c r="B71" s="687"/>
      <c r="C71" s="687"/>
      <c r="D71" s="687"/>
      <c r="E71" s="86">
        <v>170</v>
      </c>
      <c r="F71" s="6">
        <v>10</v>
      </c>
      <c r="G71" s="243">
        <f>E71-(E71*10/110)</f>
        <v>154.54545454545453</v>
      </c>
      <c r="H71" s="92"/>
    </row>
    <row r="72" spans="1:8" s="469" customFormat="1" ht="15.75" customHeight="1" x14ac:dyDescent="0.25">
      <c r="A72" s="686" t="s">
        <v>74</v>
      </c>
      <c r="B72" s="687"/>
      <c r="C72" s="687"/>
      <c r="D72" s="687"/>
      <c r="E72" s="86">
        <v>120</v>
      </c>
      <c r="F72" s="6">
        <v>10</v>
      </c>
      <c r="G72" s="243">
        <f>E72-(E72*10/110)</f>
        <v>109.09090909090909</v>
      </c>
      <c r="H72" s="92"/>
    </row>
    <row r="73" spans="1:8" s="469" customFormat="1" ht="15.75" customHeight="1" x14ac:dyDescent="0.25">
      <c r="A73" s="686" t="s">
        <v>75</v>
      </c>
      <c r="B73" s="687"/>
      <c r="C73" s="687"/>
      <c r="D73" s="687"/>
      <c r="E73" s="86">
        <v>140</v>
      </c>
      <c r="F73" s="6">
        <v>10</v>
      </c>
      <c r="G73" s="243">
        <f>E73-(E73*10/110)</f>
        <v>127.27272727272728</v>
      </c>
      <c r="H73" s="92"/>
    </row>
    <row r="74" spans="1:8" s="469" customFormat="1" ht="15.75" customHeight="1" x14ac:dyDescent="0.25">
      <c r="A74" s="686" t="s">
        <v>539</v>
      </c>
      <c r="B74" s="687"/>
      <c r="C74" s="687"/>
      <c r="D74" s="687"/>
      <c r="E74" s="136">
        <v>10</v>
      </c>
      <c r="F74" s="257">
        <v>21</v>
      </c>
      <c r="G74" s="292">
        <f>E74-(E74*21/121)</f>
        <v>8.2644628099173545</v>
      </c>
      <c r="H74" s="92"/>
    </row>
    <row r="75" spans="1:8" s="469" customFormat="1" ht="15.75" customHeight="1" x14ac:dyDescent="0.25">
      <c r="A75" s="686" t="s">
        <v>540</v>
      </c>
      <c r="B75" s="687"/>
      <c r="C75" s="687"/>
      <c r="D75" s="687"/>
      <c r="E75" s="136">
        <v>15</v>
      </c>
      <c r="F75" s="257">
        <v>21</v>
      </c>
      <c r="G75" s="292">
        <f>E75-(E75*21/121)</f>
        <v>12.396694214876034</v>
      </c>
      <c r="H75" s="92"/>
    </row>
    <row r="76" spans="1:8" s="469" customFormat="1" ht="15.75" customHeight="1" x14ac:dyDescent="0.25">
      <c r="A76" s="686" t="s">
        <v>541</v>
      </c>
      <c r="B76" s="687"/>
      <c r="C76" s="687"/>
      <c r="D76" s="687"/>
      <c r="E76" s="136">
        <v>28</v>
      </c>
      <c r="F76" s="257">
        <v>21</v>
      </c>
      <c r="G76" s="292">
        <f>E76-(E76*21/121)</f>
        <v>23.140495867768596</v>
      </c>
      <c r="H76" s="92"/>
    </row>
    <row r="77" spans="1:8" s="469" customFormat="1" ht="15.75" customHeight="1" thickBot="1" x14ac:dyDescent="0.3">
      <c r="A77" s="693" t="s">
        <v>542</v>
      </c>
      <c r="B77" s="694"/>
      <c r="C77" s="694"/>
      <c r="D77" s="694"/>
      <c r="E77" s="258">
        <v>65</v>
      </c>
      <c r="F77" s="259">
        <v>21</v>
      </c>
      <c r="G77" s="296">
        <f>E77-(E77*21/121)</f>
        <v>53.719008264462808</v>
      </c>
      <c r="H77" s="92"/>
    </row>
    <row r="78" spans="1:8" s="469" customFormat="1" ht="15.75" customHeight="1" x14ac:dyDescent="0.25">
      <c r="A78" s="528"/>
      <c r="B78" s="528"/>
      <c r="C78" s="528"/>
      <c r="D78" s="528"/>
      <c r="E78" s="528"/>
      <c r="F78" s="528"/>
      <c r="G78" s="528"/>
      <c r="H78" s="92"/>
    </row>
    <row r="79" spans="1:8" s="469" customFormat="1" ht="15.75" customHeight="1" x14ac:dyDescent="0.25">
      <c r="A79" s="528"/>
      <c r="B79" s="528"/>
      <c r="C79" s="528"/>
      <c r="D79" s="528"/>
      <c r="E79" s="528"/>
      <c r="F79" s="528"/>
      <c r="G79" s="528"/>
      <c r="H79" s="92"/>
    </row>
    <row r="80" spans="1:8" s="469" customFormat="1" ht="15.75" customHeight="1" x14ac:dyDescent="0.25">
      <c r="A80" s="528"/>
      <c r="B80" s="528"/>
      <c r="C80" s="528"/>
      <c r="D80" s="528"/>
      <c r="E80" s="528"/>
      <c r="F80" s="528"/>
      <c r="G80" s="528"/>
      <c r="H80" s="92"/>
    </row>
    <row r="81" spans="1:17" s="469" customFormat="1" ht="15.75" customHeight="1" x14ac:dyDescent="0.25">
      <c r="A81" s="528"/>
      <c r="B81" s="528"/>
      <c r="C81" s="528"/>
      <c r="D81" s="528"/>
      <c r="E81" s="528"/>
      <c r="F81" s="528"/>
      <c r="G81" s="528"/>
      <c r="H81" s="92"/>
    </row>
    <row r="82" spans="1:17" s="469" customFormat="1" ht="15.75" customHeight="1" x14ac:dyDescent="0.25">
      <c r="A82" s="528"/>
      <c r="B82" s="528"/>
      <c r="C82" s="528"/>
      <c r="D82" s="528"/>
      <c r="E82" s="528"/>
      <c r="F82" s="528"/>
      <c r="G82" s="528"/>
      <c r="H82" s="92"/>
    </row>
    <row r="83" spans="1:17" ht="15.75" customHeight="1" x14ac:dyDescent="0.25">
      <c r="A83" s="299"/>
      <c r="B83" s="299"/>
      <c r="C83" s="299"/>
      <c r="D83" s="299"/>
      <c r="E83" s="299"/>
      <c r="F83" s="299"/>
      <c r="G83" s="299"/>
    </row>
    <row r="84" spans="1:17" s="469" customFormat="1" ht="15.75" customHeight="1" x14ac:dyDescent="0.25">
      <c r="A84" s="539"/>
      <c r="B84" s="539"/>
      <c r="C84" s="539"/>
      <c r="D84" s="539"/>
      <c r="E84" s="539"/>
      <c r="F84" s="539"/>
      <c r="G84" s="539"/>
      <c r="H84" s="92"/>
    </row>
    <row r="85" spans="1:17" ht="14.25" customHeight="1" x14ac:dyDescent="0.25">
      <c r="A85" s="299"/>
      <c r="B85" s="299"/>
      <c r="C85" s="299"/>
      <c r="D85" s="299"/>
      <c r="E85" s="299"/>
      <c r="F85" s="299"/>
      <c r="G85" s="299"/>
    </row>
    <row r="86" spans="1:17" ht="14.25" customHeight="1" x14ac:dyDescent="0.25">
      <c r="A86" s="299"/>
      <c r="B86" s="299"/>
      <c r="C86" s="299"/>
      <c r="D86" s="299"/>
      <c r="E86" s="299"/>
      <c r="F86" s="299"/>
      <c r="G86" s="299"/>
    </row>
    <row r="87" spans="1:17" ht="14.25" customHeight="1" x14ac:dyDescent="0.25">
      <c r="A87" s="698" t="s">
        <v>333</v>
      </c>
      <c r="B87" s="698"/>
      <c r="C87" s="698"/>
      <c r="D87" s="698"/>
      <c r="E87" s="698"/>
      <c r="F87" s="698"/>
      <c r="G87" s="698"/>
    </row>
    <row r="88" spans="1:17" s="469" customFormat="1" ht="14.25" customHeight="1" x14ac:dyDescent="0.25">
      <c r="A88" s="540"/>
      <c r="B88" s="540"/>
      <c r="C88" s="540"/>
      <c r="D88" s="540"/>
      <c r="E88" s="540"/>
      <c r="F88" s="540"/>
      <c r="G88" s="540"/>
      <c r="H88" s="92"/>
    </row>
    <row r="89" spans="1:17" ht="14.25" customHeight="1" x14ac:dyDescent="0.25">
      <c r="A89" s="299"/>
      <c r="B89" s="299"/>
      <c r="C89" s="299"/>
      <c r="D89" s="299"/>
      <c r="E89" s="299"/>
      <c r="F89" s="299"/>
      <c r="G89" s="299"/>
    </row>
    <row r="90" spans="1:17" ht="14.25" customHeight="1" x14ac:dyDescent="0.3">
      <c r="A90" s="603" t="s">
        <v>384</v>
      </c>
      <c r="B90" s="689"/>
      <c r="C90" s="689"/>
      <c r="D90" s="689"/>
      <c r="E90" s="689"/>
      <c r="F90" s="689"/>
      <c r="G90" s="689"/>
    </row>
    <row r="91" spans="1:17" ht="14.25" customHeight="1" x14ac:dyDescent="0.25">
      <c r="A91" s="299"/>
      <c r="B91" s="299"/>
      <c r="C91" s="299"/>
      <c r="D91" s="299"/>
      <c r="E91" s="299"/>
      <c r="F91" s="299"/>
      <c r="G91" s="299"/>
    </row>
    <row r="92" spans="1:17" ht="15.75" customHeight="1" thickBot="1" x14ac:dyDescent="0.3">
      <c r="A92" s="306"/>
      <c r="B92" s="306"/>
      <c r="C92" s="306"/>
      <c r="D92" s="306"/>
      <c r="E92" s="306"/>
      <c r="F92" s="306"/>
      <c r="G92" s="306"/>
    </row>
    <row r="93" spans="1:17" ht="48" thickBot="1" x14ac:dyDescent="0.3">
      <c r="A93" s="648" t="s">
        <v>45</v>
      </c>
      <c r="B93" s="649"/>
      <c r="C93" s="649"/>
      <c r="D93" s="649"/>
      <c r="E93" s="342" t="s">
        <v>251</v>
      </c>
      <c r="F93" s="343" t="s">
        <v>5</v>
      </c>
      <c r="G93" s="341" t="s">
        <v>299</v>
      </c>
      <c r="Q93" s="245"/>
    </row>
    <row r="94" spans="1:17" ht="16.5" thickBot="1" x14ac:dyDescent="0.3">
      <c r="A94" s="622" t="s">
        <v>325</v>
      </c>
      <c r="B94" s="623"/>
      <c r="C94" s="623"/>
      <c r="D94" s="623"/>
      <c r="E94" s="623"/>
      <c r="F94" s="623"/>
      <c r="G94" s="624"/>
      <c r="Q94" s="245"/>
    </row>
    <row r="95" spans="1:17" ht="15.75" x14ac:dyDescent="0.25">
      <c r="A95" s="699" t="s">
        <v>243</v>
      </c>
      <c r="B95" s="700"/>
      <c r="C95" s="700"/>
      <c r="D95" s="700"/>
      <c r="E95" s="236">
        <v>260</v>
      </c>
      <c r="F95" s="238">
        <v>21</v>
      </c>
      <c r="G95" s="115">
        <f>E95-(E95*21/121)</f>
        <v>214.87603305785123</v>
      </c>
      <c r="Q95" s="245"/>
    </row>
    <row r="96" spans="1:17" ht="15.75" x14ac:dyDescent="0.25">
      <c r="A96" s="686" t="s">
        <v>76</v>
      </c>
      <c r="B96" s="687"/>
      <c r="C96" s="687"/>
      <c r="D96" s="687"/>
      <c r="E96" s="86">
        <v>365</v>
      </c>
      <c r="F96" s="237">
        <v>21</v>
      </c>
      <c r="G96" s="116">
        <f>E96-(E96*21/121)</f>
        <v>301.65289256198349</v>
      </c>
      <c r="Q96" s="245"/>
    </row>
    <row r="97" spans="1:17" ht="15.75" x14ac:dyDescent="0.25">
      <c r="A97" s="630" t="s">
        <v>292</v>
      </c>
      <c r="B97" s="631"/>
      <c r="C97" s="631"/>
      <c r="D97" s="631"/>
      <c r="E97" s="86">
        <v>300</v>
      </c>
      <c r="F97" s="237">
        <v>15</v>
      </c>
      <c r="G97" s="116">
        <f>E97-(E97*15/115)</f>
        <v>260.86956521739131</v>
      </c>
      <c r="Q97" s="245"/>
    </row>
    <row r="98" spans="1:17" ht="15.75" x14ac:dyDescent="0.25">
      <c r="A98" s="686" t="s">
        <v>293</v>
      </c>
      <c r="B98" s="687"/>
      <c r="C98" s="687"/>
      <c r="D98" s="687"/>
      <c r="E98" s="234">
        <v>4</v>
      </c>
      <c r="F98" s="237">
        <v>15</v>
      </c>
      <c r="G98" s="116">
        <f>E98-(E98*15/115)</f>
        <v>3.4782608695652173</v>
      </c>
      <c r="Q98" s="245"/>
    </row>
    <row r="99" spans="1:17" ht="15.75" x14ac:dyDescent="0.25">
      <c r="A99" s="686" t="s">
        <v>303</v>
      </c>
      <c r="B99" s="687"/>
      <c r="C99" s="687"/>
      <c r="D99" s="687"/>
      <c r="E99" s="141">
        <v>15</v>
      </c>
      <c r="F99" s="137">
        <v>15</v>
      </c>
      <c r="G99" s="142">
        <f>E99-(E99*15/115)</f>
        <v>13.043478260869565</v>
      </c>
      <c r="Q99" s="245"/>
    </row>
    <row r="100" spans="1:17" ht="15.75" x14ac:dyDescent="0.25">
      <c r="A100" s="680" t="s">
        <v>263</v>
      </c>
      <c r="B100" s="681"/>
      <c r="C100" s="681"/>
      <c r="D100" s="681"/>
      <c r="E100" s="234">
        <v>270</v>
      </c>
      <c r="F100" s="237">
        <v>15</v>
      </c>
      <c r="G100" s="116">
        <f>E100-(E100*15/115)</f>
        <v>234.78260869565219</v>
      </c>
      <c r="Q100" s="245"/>
    </row>
    <row r="101" spans="1:17" ht="15.75" x14ac:dyDescent="0.25">
      <c r="A101" s="680" t="s">
        <v>285</v>
      </c>
      <c r="B101" s="681"/>
      <c r="C101" s="681"/>
      <c r="D101" s="681"/>
      <c r="E101" s="100">
        <v>310</v>
      </c>
      <c r="F101" s="237">
        <v>21</v>
      </c>
      <c r="G101" s="116">
        <f t="shared" ref="G101:G104" si="5">E101-(E101*21/121)</f>
        <v>256.198347107438</v>
      </c>
      <c r="Q101" s="245"/>
    </row>
    <row r="102" spans="1:17" ht="15.75" x14ac:dyDescent="0.25">
      <c r="A102" s="680" t="s">
        <v>286</v>
      </c>
      <c r="B102" s="681"/>
      <c r="C102" s="681"/>
      <c r="D102" s="681"/>
      <c r="E102" s="100">
        <v>260</v>
      </c>
      <c r="F102" s="237">
        <v>21</v>
      </c>
      <c r="G102" s="116">
        <f t="shared" si="5"/>
        <v>214.87603305785123</v>
      </c>
      <c r="Q102" s="245"/>
    </row>
    <row r="103" spans="1:17" ht="15.75" x14ac:dyDescent="0.25">
      <c r="A103" s="680" t="s">
        <v>287</v>
      </c>
      <c r="B103" s="681"/>
      <c r="C103" s="681"/>
      <c r="D103" s="681"/>
      <c r="E103" s="224">
        <v>260</v>
      </c>
      <c r="F103" s="239">
        <v>21</v>
      </c>
      <c r="G103" s="227">
        <f t="shared" si="5"/>
        <v>214.87603305785123</v>
      </c>
      <c r="Q103" s="245"/>
    </row>
    <row r="104" spans="1:17" ht="15.75" x14ac:dyDescent="0.25">
      <c r="A104" s="680" t="s">
        <v>288</v>
      </c>
      <c r="B104" s="681"/>
      <c r="C104" s="681"/>
      <c r="D104" s="681"/>
      <c r="E104" s="224">
        <v>250</v>
      </c>
      <c r="F104" s="239">
        <v>21</v>
      </c>
      <c r="G104" s="227">
        <f t="shared" si="5"/>
        <v>206.61157024793388</v>
      </c>
      <c r="Q104" s="245"/>
    </row>
    <row r="105" spans="1:17" s="17" customFormat="1" ht="16.5" thickBot="1" x14ac:dyDescent="0.3">
      <c r="A105" s="693" t="s">
        <v>356</v>
      </c>
      <c r="B105" s="694"/>
      <c r="C105" s="694"/>
      <c r="D105" s="694"/>
      <c r="E105" s="217">
        <v>1</v>
      </c>
      <c r="F105" s="240">
        <v>21</v>
      </c>
      <c r="G105" s="207">
        <f>E105*100/121</f>
        <v>0.82644628099173556</v>
      </c>
      <c r="H105" s="235"/>
    </row>
    <row r="106" spans="1:17" s="17" customFormat="1" ht="15.75" x14ac:dyDescent="0.25">
      <c r="A106" s="231"/>
      <c r="B106" s="231"/>
      <c r="C106" s="231"/>
      <c r="D106" s="231"/>
      <c r="E106" s="215"/>
      <c r="F106" s="83"/>
      <c r="G106" s="216"/>
      <c r="H106" s="235"/>
    </row>
    <row r="107" spans="1:17" s="17" customFormat="1" ht="15.75" x14ac:dyDescent="0.25">
      <c r="A107" s="231"/>
      <c r="B107" s="231"/>
      <c r="C107" s="231"/>
      <c r="D107" s="231"/>
      <c r="E107" s="215"/>
      <c r="F107" s="83"/>
      <c r="G107" s="216"/>
      <c r="H107" s="235"/>
    </row>
    <row r="108" spans="1:17" s="512" customFormat="1" ht="15.75" x14ac:dyDescent="0.25">
      <c r="A108" s="529"/>
      <c r="B108" s="529"/>
      <c r="C108" s="529"/>
      <c r="D108" s="529"/>
      <c r="E108" s="215"/>
      <c r="F108" s="527"/>
      <c r="G108" s="216"/>
      <c r="H108" s="513"/>
    </row>
    <row r="109" spans="1:17" s="512" customFormat="1" ht="15.75" x14ac:dyDescent="0.25">
      <c r="A109" s="529"/>
      <c r="B109" s="529"/>
      <c r="C109" s="529"/>
      <c r="D109" s="529"/>
      <c r="E109" s="215"/>
      <c r="F109" s="527"/>
      <c r="G109" s="216"/>
      <c r="H109" s="513"/>
    </row>
    <row r="110" spans="1:17" s="512" customFormat="1" ht="15.75" x14ac:dyDescent="0.25">
      <c r="A110" s="529"/>
      <c r="B110" s="529"/>
      <c r="C110" s="529"/>
      <c r="D110" s="529"/>
      <c r="E110" s="215"/>
      <c r="F110" s="527"/>
      <c r="G110" s="216"/>
      <c r="H110" s="513"/>
    </row>
    <row r="111" spans="1:17" s="512" customFormat="1" ht="15.75" x14ac:dyDescent="0.25">
      <c r="A111" s="529"/>
      <c r="B111" s="529"/>
      <c r="C111" s="529"/>
      <c r="D111" s="529"/>
      <c r="E111" s="215"/>
      <c r="F111" s="527"/>
      <c r="G111" s="216"/>
      <c r="H111" s="513"/>
    </row>
    <row r="112" spans="1:17" s="512" customFormat="1" ht="15.75" x14ac:dyDescent="0.25">
      <c r="A112" s="529"/>
      <c r="B112" s="529"/>
      <c r="C112" s="529"/>
      <c r="D112" s="529"/>
      <c r="E112" s="215"/>
      <c r="F112" s="527"/>
      <c r="G112" s="216"/>
      <c r="H112" s="513"/>
    </row>
    <row r="113" spans="1:8" s="512" customFormat="1" ht="15.75" x14ac:dyDescent="0.25">
      <c r="A113" s="529"/>
      <c r="B113" s="529"/>
      <c r="C113" s="529"/>
      <c r="D113" s="529"/>
      <c r="E113" s="215"/>
      <c r="F113" s="527"/>
      <c r="G113" s="216"/>
      <c r="H113" s="513"/>
    </row>
    <row r="114" spans="1:8" s="512" customFormat="1" ht="15.75" x14ac:dyDescent="0.25">
      <c r="A114" s="529"/>
      <c r="B114" s="529"/>
      <c r="C114" s="529"/>
      <c r="D114" s="529"/>
      <c r="E114" s="215"/>
      <c r="F114" s="527"/>
      <c r="G114" s="216"/>
      <c r="H114" s="513"/>
    </row>
    <row r="115" spans="1:8" s="512" customFormat="1" ht="15.75" x14ac:dyDescent="0.25">
      <c r="A115" s="529"/>
      <c r="B115" s="529"/>
      <c r="C115" s="529"/>
      <c r="D115" s="529"/>
      <c r="E115" s="215"/>
      <c r="F115" s="527"/>
      <c r="G115" s="216"/>
      <c r="H115" s="513"/>
    </row>
    <row r="116" spans="1:8" s="512" customFormat="1" ht="15.75" x14ac:dyDescent="0.25">
      <c r="A116" s="529"/>
      <c r="B116" s="529"/>
      <c r="C116" s="529"/>
      <c r="D116" s="529"/>
      <c r="E116" s="215"/>
      <c r="F116" s="527"/>
      <c r="G116" s="216"/>
      <c r="H116" s="513"/>
    </row>
    <row r="117" spans="1:8" s="512" customFormat="1" ht="15.75" x14ac:dyDescent="0.25">
      <c r="A117" s="529"/>
      <c r="B117" s="529"/>
      <c r="C117" s="529"/>
      <c r="D117" s="529"/>
      <c r="E117" s="215"/>
      <c r="F117" s="527"/>
      <c r="G117" s="216"/>
      <c r="H117" s="513"/>
    </row>
    <row r="118" spans="1:8" s="512" customFormat="1" ht="15.75" x14ac:dyDescent="0.25">
      <c r="A118" s="529"/>
      <c r="B118" s="529"/>
      <c r="C118" s="529"/>
      <c r="D118" s="529"/>
      <c r="E118" s="215"/>
      <c r="F118" s="527"/>
      <c r="G118" s="216"/>
      <c r="H118" s="513"/>
    </row>
    <row r="119" spans="1:8" s="512" customFormat="1" ht="15.75" x14ac:dyDescent="0.25">
      <c r="A119" s="529"/>
      <c r="B119" s="529"/>
      <c r="C119" s="529"/>
      <c r="D119" s="529"/>
      <c r="E119" s="215"/>
      <c r="F119" s="527"/>
      <c r="G119" s="216"/>
      <c r="H119" s="513"/>
    </row>
    <row r="120" spans="1:8" s="17" customFormat="1" ht="15.75" x14ac:dyDescent="0.25">
      <c r="A120" s="231"/>
      <c r="B120" s="231"/>
      <c r="C120" s="231"/>
      <c r="D120" s="231"/>
      <c r="E120" s="215"/>
      <c r="F120" s="83"/>
      <c r="G120" s="216"/>
      <c r="H120" s="235"/>
    </row>
    <row r="121" spans="1:8" s="17" customFormat="1" ht="15.75" x14ac:dyDescent="0.25">
      <c r="A121" s="231"/>
      <c r="B121" s="231"/>
      <c r="C121" s="231"/>
      <c r="D121" s="231"/>
      <c r="E121" s="215"/>
      <c r="F121" s="83"/>
      <c r="G121" s="216"/>
      <c r="H121" s="235"/>
    </row>
    <row r="122" spans="1:8" s="17" customFormat="1" ht="15.75" x14ac:dyDescent="0.25">
      <c r="A122" s="231"/>
      <c r="B122" s="231"/>
      <c r="C122" s="231"/>
      <c r="D122" s="231"/>
      <c r="E122" s="215"/>
      <c r="F122" s="83"/>
      <c r="G122" s="216"/>
      <c r="H122" s="235"/>
    </row>
    <row r="123" spans="1:8" s="512" customFormat="1" ht="15.75" x14ac:dyDescent="0.25">
      <c r="A123" s="538"/>
      <c r="B123" s="538"/>
      <c r="C123" s="538"/>
      <c r="D123" s="538"/>
      <c r="E123" s="215"/>
      <c r="F123" s="537"/>
      <c r="G123" s="216"/>
      <c r="H123" s="513"/>
    </row>
    <row r="124" spans="1:8" s="512" customFormat="1" ht="15.75" x14ac:dyDescent="0.25">
      <c r="A124" s="538"/>
      <c r="B124" s="538"/>
      <c r="C124" s="538"/>
      <c r="D124" s="538"/>
      <c r="E124" s="215"/>
      <c r="F124" s="537"/>
      <c r="G124" s="216"/>
      <c r="H124" s="513"/>
    </row>
    <row r="125" spans="1:8" s="512" customFormat="1" ht="15.75" x14ac:dyDescent="0.25">
      <c r="A125" s="538"/>
      <c r="B125" s="538"/>
      <c r="C125" s="538"/>
      <c r="D125" s="538"/>
      <c r="E125" s="215"/>
      <c r="F125" s="537"/>
      <c r="G125" s="216"/>
      <c r="H125" s="513"/>
    </row>
    <row r="126" spans="1:8" s="512" customFormat="1" ht="15.75" x14ac:dyDescent="0.25">
      <c r="A126" s="538"/>
      <c r="B126" s="538"/>
      <c r="C126" s="538"/>
      <c r="D126" s="538"/>
      <c r="E126" s="215"/>
      <c r="F126" s="537"/>
      <c r="G126" s="216"/>
      <c r="H126" s="513"/>
    </row>
    <row r="127" spans="1:8" s="512" customFormat="1" ht="15.75" x14ac:dyDescent="0.25">
      <c r="A127" s="538"/>
      <c r="B127" s="538"/>
      <c r="C127" s="538"/>
      <c r="D127" s="538"/>
      <c r="E127" s="215"/>
      <c r="F127" s="537"/>
      <c r="G127" s="216"/>
      <c r="H127" s="513"/>
    </row>
    <row r="128" spans="1:8" s="17" customFormat="1" ht="15.75" x14ac:dyDescent="0.25">
      <c r="A128" s="231"/>
      <c r="B128" s="231"/>
      <c r="C128" s="231"/>
      <c r="D128" s="231"/>
      <c r="E128" s="215"/>
      <c r="F128" s="83"/>
      <c r="G128" s="216"/>
      <c r="H128" s="235"/>
    </row>
    <row r="129" spans="1:8" s="17" customFormat="1" ht="15.75" x14ac:dyDescent="0.25">
      <c r="A129" s="231"/>
      <c r="B129" s="231"/>
      <c r="C129" s="231"/>
      <c r="D129" s="231"/>
      <c r="E129" s="215"/>
      <c r="F129" s="83"/>
      <c r="G129" s="216"/>
      <c r="H129" s="235"/>
    </row>
    <row r="130" spans="1:8" s="17" customFormat="1" ht="15.75" x14ac:dyDescent="0.25">
      <c r="A130" s="231"/>
      <c r="B130" s="231"/>
      <c r="C130" s="231"/>
      <c r="D130" s="231"/>
      <c r="E130" s="215"/>
      <c r="F130" s="83"/>
      <c r="G130" s="216"/>
      <c r="H130" s="235"/>
    </row>
    <row r="131" spans="1:8" s="17" customFormat="1" ht="15.75" x14ac:dyDescent="0.25">
      <c r="A131" s="231"/>
      <c r="B131" s="231"/>
      <c r="C131" s="231"/>
      <c r="D131" s="231"/>
      <c r="E131" s="215"/>
      <c r="F131" s="83"/>
      <c r="G131" s="216"/>
      <c r="H131" s="235"/>
    </row>
    <row r="132" spans="1:8" s="512" customFormat="1" ht="15.75" x14ac:dyDescent="0.25">
      <c r="A132" s="538"/>
      <c r="B132" s="538"/>
      <c r="C132" s="538"/>
      <c r="D132" s="538"/>
      <c r="E132" s="215"/>
      <c r="F132" s="537"/>
      <c r="G132" s="216"/>
      <c r="H132" s="513"/>
    </row>
    <row r="133" spans="1:8" s="17" customFormat="1" ht="15.75" x14ac:dyDescent="0.25">
      <c r="A133" s="231"/>
      <c r="B133" s="231"/>
      <c r="C133" s="231"/>
      <c r="D133" s="231"/>
      <c r="E133" s="215"/>
      <c r="F133" s="83"/>
      <c r="G133" s="216"/>
      <c r="H133" s="235"/>
    </row>
    <row r="134" spans="1:8" s="17" customFormat="1" ht="15.75" x14ac:dyDescent="0.25">
      <c r="A134" s="231"/>
      <c r="B134" s="231"/>
      <c r="C134" s="231"/>
      <c r="D134" s="231"/>
      <c r="E134" s="215"/>
      <c r="F134" s="83"/>
      <c r="G134" s="216"/>
      <c r="H134" s="235"/>
    </row>
    <row r="135" spans="1:8" s="17" customFormat="1" ht="15.75" x14ac:dyDescent="0.25">
      <c r="A135" s="231"/>
      <c r="B135" s="231"/>
      <c r="C135" s="231"/>
      <c r="D135" s="231"/>
      <c r="E135" s="215"/>
      <c r="F135" s="83"/>
      <c r="G135" s="216"/>
      <c r="H135" s="235"/>
    </row>
    <row r="136" spans="1:8" s="17" customFormat="1" ht="15.75" x14ac:dyDescent="0.25">
      <c r="A136" s="698" t="s">
        <v>253</v>
      </c>
      <c r="B136" s="698"/>
      <c r="C136" s="698"/>
      <c r="D136" s="698"/>
      <c r="E136" s="698"/>
      <c r="F136" s="698"/>
      <c r="G136" s="698"/>
      <c r="H136" s="235"/>
    </row>
    <row r="137" spans="1:8" s="17" customFormat="1" ht="18.75" x14ac:dyDescent="0.3">
      <c r="A137" s="603" t="s">
        <v>384</v>
      </c>
      <c r="B137" s="689"/>
      <c r="C137" s="689"/>
      <c r="D137" s="689"/>
      <c r="E137" s="689"/>
      <c r="F137" s="689"/>
      <c r="G137" s="689"/>
      <c r="H137" s="235"/>
    </row>
    <row r="138" spans="1:8" s="17" customFormat="1" ht="16.5" thickBot="1" x14ac:dyDescent="0.3">
      <c r="A138" s="231"/>
      <c r="B138" s="231"/>
      <c r="C138" s="231"/>
      <c r="D138" s="231"/>
      <c r="E138" s="215"/>
      <c r="F138" s="83"/>
      <c r="G138" s="216"/>
      <c r="H138" s="235"/>
    </row>
    <row r="139" spans="1:8" s="17" customFormat="1" ht="48" thickBot="1" x14ac:dyDescent="0.3">
      <c r="A139" s="648" t="s">
        <v>45</v>
      </c>
      <c r="B139" s="649"/>
      <c r="C139" s="649"/>
      <c r="D139" s="649"/>
      <c r="E139" s="342" t="s">
        <v>251</v>
      </c>
      <c r="F139" s="343" t="s">
        <v>5</v>
      </c>
      <c r="G139" s="341" t="s">
        <v>299</v>
      </c>
      <c r="H139" s="235"/>
    </row>
    <row r="140" spans="1:8" s="17" customFormat="1" ht="15.75" x14ac:dyDescent="0.25">
      <c r="A140" s="622" t="s">
        <v>413</v>
      </c>
      <c r="B140" s="623"/>
      <c r="C140" s="623"/>
      <c r="D140" s="623"/>
      <c r="E140" s="623"/>
      <c r="F140" s="623"/>
      <c r="G140" s="624"/>
      <c r="H140" s="235"/>
    </row>
    <row r="141" spans="1:8" s="17" customFormat="1" ht="15.75" x14ac:dyDescent="0.25">
      <c r="A141" s="686" t="s">
        <v>497</v>
      </c>
      <c r="B141" s="687"/>
      <c r="C141" s="687"/>
      <c r="D141" s="687"/>
      <c r="E141" s="224">
        <v>20</v>
      </c>
      <c r="F141" s="283">
        <v>15</v>
      </c>
      <c r="G141" s="284">
        <f>E141*100/115</f>
        <v>17.391304347826086</v>
      </c>
      <c r="H141" s="235"/>
    </row>
    <row r="142" spans="1:8" s="17" customFormat="1" ht="15.75" x14ac:dyDescent="0.25">
      <c r="A142" s="680" t="s">
        <v>527</v>
      </c>
      <c r="B142" s="681"/>
      <c r="C142" s="681"/>
      <c r="D142" s="681"/>
      <c r="E142" s="224">
        <v>29</v>
      </c>
      <c r="F142" s="262">
        <v>15</v>
      </c>
      <c r="G142" s="284">
        <f>E142*100/115</f>
        <v>25.217391304347824</v>
      </c>
      <c r="H142" s="235"/>
    </row>
    <row r="143" spans="1:8" s="17" customFormat="1" ht="15.75" x14ac:dyDescent="0.25">
      <c r="A143" s="686" t="s">
        <v>498</v>
      </c>
      <c r="B143" s="687"/>
      <c r="C143" s="687"/>
      <c r="D143" s="687"/>
      <c r="E143" s="224">
        <v>28</v>
      </c>
      <c r="F143" s="283">
        <v>15</v>
      </c>
      <c r="G143" s="284">
        <f>E143*100/115</f>
        <v>24.347826086956523</v>
      </c>
      <c r="H143" s="235"/>
    </row>
    <row r="144" spans="1:8" s="17" customFormat="1" ht="15.75" x14ac:dyDescent="0.25">
      <c r="A144" s="686" t="s">
        <v>499</v>
      </c>
      <c r="B144" s="687"/>
      <c r="C144" s="687"/>
      <c r="D144" s="687"/>
      <c r="E144" s="224">
        <v>28</v>
      </c>
      <c r="F144" s="283">
        <v>15</v>
      </c>
      <c r="G144" s="284">
        <f>E144*100/115</f>
        <v>24.347826086956523</v>
      </c>
      <c r="H144" s="235"/>
    </row>
    <row r="145" spans="1:8" s="17" customFormat="1" ht="15.75" x14ac:dyDescent="0.25">
      <c r="A145" s="680" t="s">
        <v>522</v>
      </c>
      <c r="B145" s="681"/>
      <c r="C145" s="681"/>
      <c r="D145" s="681"/>
      <c r="E145" s="224">
        <v>18</v>
      </c>
      <c r="F145" s="283">
        <v>15</v>
      </c>
      <c r="G145" s="284">
        <f>E145*100/115</f>
        <v>15.652173913043478</v>
      </c>
      <c r="H145" s="235"/>
    </row>
    <row r="146" spans="1:8" s="17" customFormat="1" ht="15.75" x14ac:dyDescent="0.25">
      <c r="A146" s="680" t="s">
        <v>350</v>
      </c>
      <c r="B146" s="681"/>
      <c r="C146" s="681"/>
      <c r="D146" s="681"/>
      <c r="E146" s="224">
        <v>29</v>
      </c>
      <c r="F146" s="283">
        <v>15</v>
      </c>
      <c r="G146" s="227">
        <f t="shared" ref="G146:G177" si="6">E146-(E146*15/115)</f>
        <v>25.217391304347828</v>
      </c>
      <c r="H146" s="235"/>
    </row>
    <row r="147" spans="1:8" s="17" customFormat="1" ht="15.75" x14ac:dyDescent="0.25">
      <c r="A147" s="680" t="s">
        <v>494</v>
      </c>
      <c r="B147" s="681"/>
      <c r="C147" s="681"/>
      <c r="D147" s="681"/>
      <c r="E147" s="224">
        <v>17</v>
      </c>
      <c r="F147" s="283">
        <v>15</v>
      </c>
      <c r="G147" s="227">
        <f>E147-(E147*15/115)</f>
        <v>14.782608695652174</v>
      </c>
      <c r="H147" s="235"/>
    </row>
    <row r="148" spans="1:8" s="17" customFormat="1" ht="15.75" x14ac:dyDescent="0.25">
      <c r="A148" s="680" t="s">
        <v>500</v>
      </c>
      <c r="B148" s="681"/>
      <c r="C148" s="681"/>
      <c r="D148" s="681"/>
      <c r="E148" s="224">
        <v>14</v>
      </c>
      <c r="F148" s="283">
        <v>15</v>
      </c>
      <c r="G148" s="227">
        <f t="shared" si="6"/>
        <v>12.173913043478262</v>
      </c>
      <c r="H148" s="235"/>
    </row>
    <row r="149" spans="1:8" s="17" customFormat="1" ht="15.75" x14ac:dyDescent="0.25">
      <c r="A149" s="686" t="s">
        <v>351</v>
      </c>
      <c r="B149" s="687"/>
      <c r="C149" s="687"/>
      <c r="D149" s="687"/>
      <c r="E149" s="224">
        <v>15</v>
      </c>
      <c r="F149" s="283">
        <v>15</v>
      </c>
      <c r="G149" s="227">
        <f t="shared" si="6"/>
        <v>13.043478260869565</v>
      </c>
      <c r="H149" s="235"/>
    </row>
    <row r="150" spans="1:8" s="17" customFormat="1" ht="15.75" x14ac:dyDescent="0.25">
      <c r="A150" s="680" t="s">
        <v>557</v>
      </c>
      <c r="B150" s="681"/>
      <c r="C150" s="681"/>
      <c r="D150" s="681"/>
      <c r="E150" s="224">
        <v>14</v>
      </c>
      <c r="F150" s="283">
        <v>15</v>
      </c>
      <c r="G150" s="227">
        <f t="shared" si="6"/>
        <v>12.173913043478262</v>
      </c>
      <c r="H150" s="235"/>
    </row>
    <row r="151" spans="1:8" s="17" customFormat="1" ht="15.75" x14ac:dyDescent="0.25">
      <c r="A151" s="680" t="s">
        <v>558</v>
      </c>
      <c r="B151" s="681"/>
      <c r="C151" s="681"/>
      <c r="D151" s="681"/>
      <c r="E151" s="224">
        <v>13</v>
      </c>
      <c r="F151" s="283">
        <v>15</v>
      </c>
      <c r="G151" s="227">
        <f t="shared" si="6"/>
        <v>11.304347826086957</v>
      </c>
      <c r="H151" s="235"/>
    </row>
    <row r="152" spans="1:8" s="17" customFormat="1" ht="15.75" x14ac:dyDescent="0.25">
      <c r="A152" s="683" t="s">
        <v>408</v>
      </c>
      <c r="B152" s="684"/>
      <c r="C152" s="684"/>
      <c r="D152" s="685"/>
      <c r="E152" s="224">
        <v>86</v>
      </c>
      <c r="F152" s="262">
        <v>15</v>
      </c>
      <c r="G152" s="227">
        <f t="shared" si="6"/>
        <v>74.782608695652172</v>
      </c>
      <c r="H152" s="235"/>
    </row>
    <row r="153" spans="1:8" s="17" customFormat="1" ht="15.75" x14ac:dyDescent="0.25">
      <c r="A153" s="683" t="s">
        <v>481</v>
      </c>
      <c r="B153" s="684"/>
      <c r="C153" s="684"/>
      <c r="D153" s="685"/>
      <c r="E153" s="246">
        <v>140</v>
      </c>
      <c r="F153" s="262">
        <v>15</v>
      </c>
      <c r="G153" s="227">
        <f t="shared" si="6"/>
        <v>121.73913043478261</v>
      </c>
      <c r="H153" s="235"/>
    </row>
    <row r="154" spans="1:8" s="17" customFormat="1" ht="15.75" x14ac:dyDescent="0.25">
      <c r="A154" s="680" t="s">
        <v>559</v>
      </c>
      <c r="B154" s="681"/>
      <c r="C154" s="681"/>
      <c r="D154" s="681"/>
      <c r="E154" s="224">
        <v>115</v>
      </c>
      <c r="F154" s="283">
        <v>15</v>
      </c>
      <c r="G154" s="227">
        <f t="shared" si="6"/>
        <v>100</v>
      </c>
      <c r="H154" s="235"/>
    </row>
    <row r="155" spans="1:8" s="17" customFormat="1" ht="15.75" x14ac:dyDescent="0.25">
      <c r="A155" s="683" t="s">
        <v>495</v>
      </c>
      <c r="B155" s="684"/>
      <c r="C155" s="684"/>
      <c r="D155" s="685"/>
      <c r="E155" s="246">
        <v>30</v>
      </c>
      <c r="F155" s="262">
        <v>15</v>
      </c>
      <c r="G155" s="227">
        <f t="shared" si="6"/>
        <v>26.086956521739129</v>
      </c>
      <c r="H155" s="235"/>
    </row>
    <row r="156" spans="1:8" s="17" customFormat="1" ht="15.75" x14ac:dyDescent="0.25">
      <c r="A156" s="683" t="s">
        <v>468</v>
      </c>
      <c r="B156" s="684"/>
      <c r="C156" s="684"/>
      <c r="D156" s="685"/>
      <c r="E156" s="246">
        <v>35</v>
      </c>
      <c r="F156" s="262">
        <v>15</v>
      </c>
      <c r="G156" s="227">
        <f t="shared" si="6"/>
        <v>30.434782608695652</v>
      </c>
      <c r="H156" s="235"/>
    </row>
    <row r="157" spans="1:8" s="17" customFormat="1" ht="15.75" x14ac:dyDescent="0.25">
      <c r="A157" s="683" t="s">
        <v>482</v>
      </c>
      <c r="B157" s="684"/>
      <c r="C157" s="684"/>
      <c r="D157" s="685"/>
      <c r="E157" s="246">
        <v>125</v>
      </c>
      <c r="F157" s="262">
        <v>15</v>
      </c>
      <c r="G157" s="227">
        <f t="shared" si="6"/>
        <v>108.69565217391305</v>
      </c>
      <c r="H157" s="235"/>
    </row>
    <row r="158" spans="1:8" s="17" customFormat="1" ht="15.75" x14ac:dyDescent="0.25">
      <c r="A158" s="683" t="s">
        <v>483</v>
      </c>
      <c r="B158" s="684"/>
      <c r="C158" s="684"/>
      <c r="D158" s="685"/>
      <c r="E158" s="224">
        <v>70</v>
      </c>
      <c r="F158" s="262">
        <v>15</v>
      </c>
      <c r="G158" s="227">
        <f t="shared" si="6"/>
        <v>60.869565217391305</v>
      </c>
      <c r="H158" s="235"/>
    </row>
    <row r="159" spans="1:8" s="17" customFormat="1" ht="15.75" x14ac:dyDescent="0.25">
      <c r="A159" s="683" t="s">
        <v>501</v>
      </c>
      <c r="B159" s="684"/>
      <c r="C159" s="684"/>
      <c r="D159" s="685"/>
      <c r="E159" s="224">
        <v>60</v>
      </c>
      <c r="F159" s="262">
        <v>15</v>
      </c>
      <c r="G159" s="227">
        <f t="shared" si="6"/>
        <v>52.173913043478258</v>
      </c>
      <c r="H159" s="235"/>
    </row>
    <row r="160" spans="1:8" s="17" customFormat="1" ht="15.75" x14ac:dyDescent="0.25">
      <c r="A160" s="683" t="s">
        <v>502</v>
      </c>
      <c r="B160" s="684"/>
      <c r="C160" s="684"/>
      <c r="D160" s="685"/>
      <c r="E160" s="224">
        <v>15</v>
      </c>
      <c r="F160" s="262">
        <v>15</v>
      </c>
      <c r="G160" s="227">
        <f t="shared" si="6"/>
        <v>13.043478260869565</v>
      </c>
      <c r="H160" s="235"/>
    </row>
    <row r="161" spans="1:8" s="17" customFormat="1" ht="15.75" x14ac:dyDescent="0.25">
      <c r="A161" s="683" t="s">
        <v>503</v>
      </c>
      <c r="B161" s="684"/>
      <c r="C161" s="684"/>
      <c r="D161" s="685"/>
      <c r="E161" s="224">
        <v>15</v>
      </c>
      <c r="F161" s="262">
        <v>15</v>
      </c>
      <c r="G161" s="227">
        <f t="shared" si="6"/>
        <v>13.043478260869565</v>
      </c>
      <c r="H161" s="235"/>
    </row>
    <row r="162" spans="1:8" s="17" customFormat="1" ht="15.75" x14ac:dyDescent="0.25">
      <c r="A162" s="683" t="s">
        <v>560</v>
      </c>
      <c r="B162" s="684"/>
      <c r="C162" s="684"/>
      <c r="D162" s="685"/>
      <c r="E162" s="224">
        <v>15</v>
      </c>
      <c r="F162" s="262">
        <v>15</v>
      </c>
      <c r="G162" s="227">
        <f t="shared" si="6"/>
        <v>13.043478260869565</v>
      </c>
      <c r="H162" s="235"/>
    </row>
    <row r="163" spans="1:8" s="17" customFormat="1" ht="15.75" x14ac:dyDescent="0.25">
      <c r="A163" s="683" t="s">
        <v>561</v>
      </c>
      <c r="B163" s="684"/>
      <c r="C163" s="684"/>
      <c r="D163" s="685"/>
      <c r="E163" s="224">
        <v>15</v>
      </c>
      <c r="F163" s="262">
        <v>15</v>
      </c>
      <c r="G163" s="227">
        <f>E163-(E163*15/115)</f>
        <v>13.043478260869565</v>
      </c>
      <c r="H163" s="235"/>
    </row>
    <row r="164" spans="1:8" s="17" customFormat="1" ht="15.75" x14ac:dyDescent="0.25">
      <c r="A164" s="683" t="s">
        <v>562</v>
      </c>
      <c r="B164" s="684"/>
      <c r="C164" s="684"/>
      <c r="D164" s="685"/>
      <c r="E164" s="263">
        <v>18</v>
      </c>
      <c r="F164" s="262">
        <v>15</v>
      </c>
      <c r="G164" s="227">
        <f>E164-(E164*15/115)</f>
        <v>15.652173913043478</v>
      </c>
      <c r="H164" s="235"/>
    </row>
    <row r="165" spans="1:8" s="17" customFormat="1" ht="15.75" x14ac:dyDescent="0.25">
      <c r="A165" s="683" t="s">
        <v>563</v>
      </c>
      <c r="B165" s="684"/>
      <c r="C165" s="684"/>
      <c r="D165" s="685"/>
      <c r="E165" s="263">
        <v>15</v>
      </c>
      <c r="F165" s="262">
        <v>15</v>
      </c>
      <c r="G165" s="227">
        <f>E165-(E165*15/115)</f>
        <v>13.043478260869565</v>
      </c>
      <c r="H165" s="235"/>
    </row>
    <row r="166" spans="1:8" s="17" customFormat="1" ht="15.75" x14ac:dyDescent="0.25">
      <c r="A166" s="683" t="s">
        <v>470</v>
      </c>
      <c r="B166" s="684"/>
      <c r="C166" s="684"/>
      <c r="D166" s="685"/>
      <c r="E166" s="263">
        <v>48</v>
      </c>
      <c r="F166" s="262">
        <v>15</v>
      </c>
      <c r="G166" s="227">
        <f t="shared" si="6"/>
        <v>41.739130434782609</v>
      </c>
      <c r="H166" s="235"/>
    </row>
    <row r="167" spans="1:8" s="17" customFormat="1" ht="15.75" x14ac:dyDescent="0.25">
      <c r="A167" s="683" t="s">
        <v>564</v>
      </c>
      <c r="B167" s="684"/>
      <c r="C167" s="684"/>
      <c r="D167" s="685"/>
      <c r="E167" s="263">
        <v>31</v>
      </c>
      <c r="F167" s="262">
        <v>15</v>
      </c>
      <c r="G167" s="227">
        <f t="shared" si="6"/>
        <v>26.956521739130434</v>
      </c>
      <c r="H167" s="235"/>
    </row>
    <row r="168" spans="1:8" s="17" customFormat="1" ht="15.75" x14ac:dyDescent="0.25">
      <c r="A168" s="683" t="s">
        <v>484</v>
      </c>
      <c r="B168" s="684"/>
      <c r="C168" s="684"/>
      <c r="D168" s="685"/>
      <c r="E168" s="224">
        <v>25</v>
      </c>
      <c r="F168" s="262">
        <v>15</v>
      </c>
      <c r="G168" s="227">
        <f t="shared" si="6"/>
        <v>21.739130434782609</v>
      </c>
      <c r="H168" s="235"/>
    </row>
    <row r="169" spans="1:8" s="17" customFormat="1" ht="15.75" x14ac:dyDescent="0.25">
      <c r="A169" s="683" t="s">
        <v>565</v>
      </c>
      <c r="B169" s="684"/>
      <c r="C169" s="684"/>
      <c r="D169" s="685"/>
      <c r="E169" s="224">
        <v>22</v>
      </c>
      <c r="F169" s="262">
        <v>15</v>
      </c>
      <c r="G169" s="227">
        <f t="shared" si="6"/>
        <v>19.130434782608695</v>
      </c>
      <c r="H169" s="235"/>
    </row>
    <row r="170" spans="1:8" s="17" customFormat="1" ht="15.75" x14ac:dyDescent="0.25">
      <c r="A170" s="683" t="s">
        <v>566</v>
      </c>
      <c r="B170" s="684"/>
      <c r="C170" s="684"/>
      <c r="D170" s="685"/>
      <c r="E170" s="224">
        <v>22</v>
      </c>
      <c r="F170" s="262">
        <v>15</v>
      </c>
      <c r="G170" s="227">
        <f t="shared" si="6"/>
        <v>19.130434782608695</v>
      </c>
      <c r="H170" s="235"/>
    </row>
    <row r="171" spans="1:8" s="17" customFormat="1" ht="15.75" x14ac:dyDescent="0.25">
      <c r="A171" s="683" t="s">
        <v>572</v>
      </c>
      <c r="B171" s="684"/>
      <c r="C171" s="684"/>
      <c r="D171" s="685"/>
      <c r="E171" s="224">
        <v>22</v>
      </c>
      <c r="F171" s="262">
        <v>15</v>
      </c>
      <c r="G171" s="227">
        <f t="shared" si="6"/>
        <v>19.130434782608695</v>
      </c>
      <c r="H171" s="235"/>
    </row>
    <row r="172" spans="1:8" s="17" customFormat="1" ht="15.75" x14ac:dyDescent="0.25">
      <c r="A172" s="289" t="s">
        <v>567</v>
      </c>
      <c r="B172" s="290"/>
      <c r="C172" s="290"/>
      <c r="D172" s="291"/>
      <c r="E172" s="224">
        <v>17</v>
      </c>
      <c r="F172" s="262">
        <v>15</v>
      </c>
      <c r="G172" s="227">
        <f t="shared" si="6"/>
        <v>14.782608695652174</v>
      </c>
      <c r="H172" s="235"/>
    </row>
    <row r="173" spans="1:8" s="17" customFormat="1" ht="15.75" x14ac:dyDescent="0.25">
      <c r="A173" s="289" t="s">
        <v>568</v>
      </c>
      <c r="B173" s="290"/>
      <c r="C173" s="290"/>
      <c r="D173" s="291"/>
      <c r="E173" s="224">
        <v>24</v>
      </c>
      <c r="F173" s="262">
        <v>15</v>
      </c>
      <c r="G173" s="227">
        <f t="shared" si="6"/>
        <v>20.869565217391305</v>
      </c>
      <c r="H173" s="235"/>
    </row>
    <row r="174" spans="1:8" s="17" customFormat="1" ht="15.75" x14ac:dyDescent="0.25">
      <c r="A174" s="683" t="s">
        <v>504</v>
      </c>
      <c r="B174" s="684"/>
      <c r="C174" s="684"/>
      <c r="D174" s="685"/>
      <c r="E174" s="224">
        <v>33</v>
      </c>
      <c r="F174" s="262">
        <v>15</v>
      </c>
      <c r="G174" s="227">
        <f t="shared" si="6"/>
        <v>28.695652173913043</v>
      </c>
      <c r="H174" s="235"/>
    </row>
    <row r="175" spans="1:8" s="17" customFormat="1" ht="15.75" x14ac:dyDescent="0.25">
      <c r="A175" s="683" t="s">
        <v>661</v>
      </c>
      <c r="B175" s="684"/>
      <c r="C175" s="684"/>
      <c r="D175" s="685"/>
      <c r="E175" s="224">
        <v>17</v>
      </c>
      <c r="F175" s="262">
        <v>15</v>
      </c>
      <c r="G175" s="227">
        <f t="shared" si="6"/>
        <v>14.782608695652174</v>
      </c>
      <c r="H175" s="235"/>
    </row>
    <row r="176" spans="1:8" s="17" customFormat="1" ht="15.75" x14ac:dyDescent="0.25">
      <c r="A176" s="686" t="s">
        <v>569</v>
      </c>
      <c r="B176" s="687"/>
      <c r="C176" s="687"/>
      <c r="D176" s="687"/>
      <c r="E176" s="224">
        <v>28</v>
      </c>
      <c r="F176" s="283">
        <v>15</v>
      </c>
      <c r="G176" s="227">
        <f t="shared" si="6"/>
        <v>24.347826086956523</v>
      </c>
      <c r="H176" s="235"/>
    </row>
    <row r="177" spans="1:18" s="17" customFormat="1" ht="15.75" x14ac:dyDescent="0.25">
      <c r="A177" s="686" t="s">
        <v>352</v>
      </c>
      <c r="B177" s="687"/>
      <c r="C177" s="687"/>
      <c r="D177" s="687"/>
      <c r="E177" s="224">
        <v>16</v>
      </c>
      <c r="F177" s="283">
        <v>15</v>
      </c>
      <c r="G177" s="227">
        <f t="shared" si="6"/>
        <v>13.913043478260869</v>
      </c>
      <c r="H177" s="235"/>
    </row>
    <row r="178" spans="1:18" s="17" customFormat="1" ht="15.75" x14ac:dyDescent="0.25">
      <c r="A178" s="686" t="s">
        <v>353</v>
      </c>
      <c r="B178" s="687"/>
      <c r="C178" s="687"/>
      <c r="D178" s="687"/>
      <c r="E178" s="224">
        <v>16</v>
      </c>
      <c r="F178" s="283">
        <v>15</v>
      </c>
      <c r="G178" s="284">
        <f t="shared" ref="G178:G183" si="7">E178*100/115</f>
        <v>13.913043478260869</v>
      </c>
      <c r="H178" s="235"/>
    </row>
    <row r="179" spans="1:18" s="17" customFormat="1" ht="15.75" x14ac:dyDescent="0.25">
      <c r="A179" s="680" t="s">
        <v>485</v>
      </c>
      <c r="B179" s="681"/>
      <c r="C179" s="681"/>
      <c r="D179" s="681"/>
      <c r="E179" s="224">
        <v>17</v>
      </c>
      <c r="F179" s="262">
        <v>15</v>
      </c>
      <c r="G179" s="284">
        <f t="shared" si="7"/>
        <v>14.782608695652174</v>
      </c>
      <c r="H179" s="235"/>
    </row>
    <row r="180" spans="1:18" s="17" customFormat="1" ht="15.75" x14ac:dyDescent="0.25">
      <c r="A180" s="680" t="s">
        <v>496</v>
      </c>
      <c r="B180" s="681"/>
      <c r="C180" s="681"/>
      <c r="D180" s="681"/>
      <c r="E180" s="224">
        <v>15</v>
      </c>
      <c r="F180" s="262">
        <v>15</v>
      </c>
      <c r="G180" s="282">
        <f t="shared" si="7"/>
        <v>13.043478260869565</v>
      </c>
      <c r="H180" s="235"/>
    </row>
    <row r="181" spans="1:18" s="17" customFormat="1" ht="15.75" x14ac:dyDescent="0.25">
      <c r="A181" s="680" t="s">
        <v>505</v>
      </c>
      <c r="B181" s="681"/>
      <c r="C181" s="681"/>
      <c r="D181" s="681"/>
      <c r="E181" s="224">
        <v>22</v>
      </c>
      <c r="F181" s="262">
        <v>15</v>
      </c>
      <c r="G181" s="282">
        <f t="shared" si="7"/>
        <v>19.130434782608695</v>
      </c>
      <c r="H181" s="235"/>
    </row>
    <row r="182" spans="1:18" s="17" customFormat="1" ht="15.75" x14ac:dyDescent="0.25">
      <c r="A182" s="690" t="s">
        <v>354</v>
      </c>
      <c r="B182" s="691"/>
      <c r="C182" s="691"/>
      <c r="D182" s="692"/>
      <c r="E182" s="224">
        <v>22</v>
      </c>
      <c r="F182" s="262">
        <v>15</v>
      </c>
      <c r="G182" s="284">
        <f t="shared" si="7"/>
        <v>19.130434782608695</v>
      </c>
      <c r="H182" s="235"/>
    </row>
    <row r="183" spans="1:18" s="17" customFormat="1" ht="16.5" thickBot="1" x14ac:dyDescent="0.3">
      <c r="A183" s="693" t="s">
        <v>355</v>
      </c>
      <c r="B183" s="694"/>
      <c r="C183" s="694"/>
      <c r="D183" s="694"/>
      <c r="E183" s="139">
        <v>22</v>
      </c>
      <c r="F183" s="285">
        <v>15</v>
      </c>
      <c r="G183" s="286">
        <f t="shared" si="7"/>
        <v>19.130434782608695</v>
      </c>
      <c r="H183" s="235"/>
    </row>
    <row r="184" spans="1:18" s="17" customFormat="1" x14ac:dyDescent="0.25">
      <c r="A184" s="688" t="s">
        <v>365</v>
      </c>
      <c r="B184" s="688"/>
      <c r="C184" s="688"/>
      <c r="D184" s="688"/>
      <c r="E184" s="688"/>
      <c r="F184" s="688"/>
      <c r="G184" s="688"/>
      <c r="H184" s="235"/>
    </row>
    <row r="185" spans="1:18" s="512" customFormat="1" x14ac:dyDescent="0.25">
      <c r="A185" s="539"/>
      <c r="B185" s="539"/>
      <c r="C185" s="539"/>
      <c r="D185" s="539"/>
      <c r="E185" s="539"/>
      <c r="F185" s="539"/>
      <c r="G185" s="539"/>
      <c r="H185" s="513"/>
    </row>
    <row r="186" spans="1:18" ht="18.75" x14ac:dyDescent="0.3">
      <c r="A186" s="603" t="s">
        <v>384</v>
      </c>
      <c r="B186" s="689"/>
      <c r="C186" s="689"/>
      <c r="D186" s="689"/>
      <c r="E186" s="689"/>
      <c r="F186" s="689"/>
      <c r="G186" s="689"/>
    </row>
    <row r="187" spans="1:18" ht="16.5" thickBot="1" x14ac:dyDescent="0.3">
      <c r="A187" s="231"/>
      <c r="B187" s="231"/>
      <c r="C187" s="231"/>
      <c r="D187" s="231"/>
      <c r="E187" s="215"/>
      <c r="F187" s="83"/>
      <c r="G187" s="216"/>
    </row>
    <row r="188" spans="1:18" ht="48" thickBot="1" x14ac:dyDescent="0.3">
      <c r="A188" s="648" t="s">
        <v>45</v>
      </c>
      <c r="B188" s="649"/>
      <c r="C188" s="649"/>
      <c r="D188" s="649"/>
      <c r="E188" s="342" t="s">
        <v>251</v>
      </c>
      <c r="F188" s="343" t="s">
        <v>5</v>
      </c>
      <c r="G188" s="341" t="s">
        <v>299</v>
      </c>
      <c r="Q188" s="245"/>
    </row>
    <row r="189" spans="1:18" ht="15.75" x14ac:dyDescent="0.25">
      <c r="A189" s="622" t="s">
        <v>412</v>
      </c>
      <c r="B189" s="623"/>
      <c r="C189" s="623"/>
      <c r="D189" s="623"/>
      <c r="E189" s="623"/>
      <c r="F189" s="623"/>
      <c r="G189" s="624"/>
      <c r="Q189" s="245"/>
    </row>
    <row r="190" spans="1:18" ht="15.75" x14ac:dyDescent="0.25">
      <c r="A190" s="680" t="s">
        <v>289</v>
      </c>
      <c r="B190" s="681"/>
      <c r="C190" s="681"/>
      <c r="D190" s="681"/>
      <c r="E190" s="224">
        <v>140</v>
      </c>
      <c r="F190" s="239">
        <v>21</v>
      </c>
      <c r="G190" s="227">
        <f>E190-(E190*21/121)</f>
        <v>115.70247933884298</v>
      </c>
      <c r="H190" s="274"/>
      <c r="I190" s="679"/>
      <c r="J190" s="679"/>
      <c r="K190" s="679"/>
      <c r="L190" s="679"/>
      <c r="M190" s="232"/>
      <c r="N190" s="275"/>
      <c r="O190" s="277"/>
      <c r="P190" s="205"/>
      <c r="Q190" s="276"/>
      <c r="R190" s="205"/>
    </row>
    <row r="191" spans="1:18" ht="15.75" x14ac:dyDescent="0.25">
      <c r="A191" s="680" t="s">
        <v>400</v>
      </c>
      <c r="B191" s="681"/>
      <c r="C191" s="681"/>
      <c r="D191" s="681"/>
      <c r="E191" s="224">
        <v>30</v>
      </c>
      <c r="F191" s="239">
        <v>21</v>
      </c>
      <c r="G191" s="227">
        <f>E191-(E191*21/121)</f>
        <v>24.793388429752067</v>
      </c>
      <c r="H191" s="274"/>
      <c r="I191" s="682"/>
      <c r="J191" s="682"/>
      <c r="K191" s="682"/>
      <c r="L191" s="682"/>
      <c r="M191" s="232"/>
      <c r="N191" s="278"/>
      <c r="O191" s="273"/>
      <c r="P191" s="205"/>
      <c r="Q191" s="276"/>
      <c r="R191" s="205"/>
    </row>
    <row r="192" spans="1:18" ht="15.75" x14ac:dyDescent="0.25">
      <c r="A192" s="683" t="s">
        <v>528</v>
      </c>
      <c r="B192" s="684"/>
      <c r="C192" s="684"/>
      <c r="D192" s="685"/>
      <c r="E192" s="224">
        <v>33</v>
      </c>
      <c r="F192" s="239">
        <v>21</v>
      </c>
      <c r="G192" s="116">
        <f t="shared" ref="G192:G204" si="8">E192-(E192*21/121)</f>
        <v>27.272727272727273</v>
      </c>
      <c r="H192" s="274"/>
      <c r="I192" s="302"/>
      <c r="J192" s="302"/>
      <c r="K192" s="302"/>
      <c r="L192" s="302"/>
      <c r="M192" s="232"/>
      <c r="N192" s="278"/>
      <c r="O192" s="273"/>
      <c r="P192" s="205"/>
      <c r="Q192" s="276"/>
      <c r="R192" s="205"/>
    </row>
    <row r="193" spans="1:18" ht="15.75" x14ac:dyDescent="0.25">
      <c r="A193" s="680" t="s">
        <v>529</v>
      </c>
      <c r="B193" s="681"/>
      <c r="C193" s="681"/>
      <c r="D193" s="681"/>
      <c r="E193" s="224">
        <v>45</v>
      </c>
      <c r="F193" s="239">
        <v>21</v>
      </c>
      <c r="G193" s="116">
        <f t="shared" si="8"/>
        <v>37.190082644628099</v>
      </c>
      <c r="H193" s="274"/>
      <c r="I193" s="679"/>
      <c r="J193" s="679"/>
      <c r="K193" s="679"/>
      <c r="L193" s="679"/>
      <c r="M193" s="232"/>
      <c r="N193" s="233"/>
      <c r="O193" s="277"/>
      <c r="P193" s="205"/>
      <c r="Q193" s="276"/>
      <c r="R193" s="205"/>
    </row>
    <row r="194" spans="1:18" ht="15.75" x14ac:dyDescent="0.25">
      <c r="A194" s="683" t="s">
        <v>662</v>
      </c>
      <c r="B194" s="684"/>
      <c r="C194" s="684"/>
      <c r="D194" s="685"/>
      <c r="E194" s="224">
        <v>25</v>
      </c>
      <c r="F194" s="239">
        <v>21</v>
      </c>
      <c r="G194" s="116">
        <f t="shared" si="8"/>
        <v>20.66115702479339</v>
      </c>
      <c r="H194" s="274"/>
      <c r="I194" s="415"/>
      <c r="J194" s="415"/>
      <c r="K194" s="415"/>
      <c r="L194" s="415"/>
      <c r="M194" s="232"/>
      <c r="N194" s="233"/>
      <c r="O194" s="277"/>
      <c r="P194" s="205"/>
      <c r="Q194" s="276"/>
      <c r="R194" s="205"/>
    </row>
    <row r="195" spans="1:18" ht="15.75" x14ac:dyDescent="0.25">
      <c r="A195" s="683" t="s">
        <v>570</v>
      </c>
      <c r="B195" s="684"/>
      <c r="C195" s="684"/>
      <c r="D195" s="685"/>
      <c r="E195" s="224">
        <v>42</v>
      </c>
      <c r="F195" s="293">
        <v>21</v>
      </c>
      <c r="G195" s="227">
        <f t="shared" si="8"/>
        <v>34.710743801652896</v>
      </c>
      <c r="H195" s="274"/>
      <c r="I195" s="231"/>
      <c r="J195" s="231"/>
      <c r="K195" s="231"/>
      <c r="L195" s="231"/>
      <c r="M195" s="232"/>
      <c r="N195" s="233"/>
      <c r="O195" s="277"/>
      <c r="P195" s="205"/>
      <c r="Q195" s="276"/>
      <c r="R195" s="205"/>
    </row>
    <row r="196" spans="1:18" s="469" customFormat="1" ht="15.75" x14ac:dyDescent="0.25">
      <c r="A196" s="683" t="s">
        <v>546</v>
      </c>
      <c r="B196" s="684"/>
      <c r="C196" s="684"/>
      <c r="D196" s="685"/>
      <c r="E196" s="224">
        <v>45</v>
      </c>
      <c r="F196" s="293">
        <v>21</v>
      </c>
      <c r="G196" s="227">
        <f t="shared" si="8"/>
        <v>37.190082644628099</v>
      </c>
      <c r="H196" s="274"/>
      <c r="I196" s="536"/>
      <c r="J196" s="536"/>
      <c r="K196" s="536"/>
      <c r="L196" s="536"/>
      <c r="M196" s="232"/>
      <c r="N196" s="233"/>
      <c r="O196" s="277"/>
      <c r="P196" s="205"/>
      <c r="Q196" s="276"/>
      <c r="R196" s="205"/>
    </row>
    <row r="197" spans="1:18" ht="15.75" x14ac:dyDescent="0.25">
      <c r="A197" s="686" t="s">
        <v>409</v>
      </c>
      <c r="B197" s="687"/>
      <c r="C197" s="687"/>
      <c r="D197" s="687"/>
      <c r="E197" s="224">
        <v>11</v>
      </c>
      <c r="F197" s="293">
        <v>21</v>
      </c>
      <c r="G197" s="116">
        <f t="shared" si="8"/>
        <v>9.0909090909090899</v>
      </c>
    </row>
    <row r="198" spans="1:18" ht="15.75" x14ac:dyDescent="0.25">
      <c r="A198" s="690" t="s">
        <v>530</v>
      </c>
      <c r="B198" s="691"/>
      <c r="C198" s="691"/>
      <c r="D198" s="692"/>
      <c r="E198" s="224">
        <v>17</v>
      </c>
      <c r="F198" s="293">
        <v>21</v>
      </c>
      <c r="G198" s="116">
        <f t="shared" si="8"/>
        <v>14.049586776859504</v>
      </c>
    </row>
    <row r="199" spans="1:18" ht="15.75" x14ac:dyDescent="0.25">
      <c r="A199" s="300" t="s">
        <v>506</v>
      </c>
      <c r="B199" s="301"/>
      <c r="C199" s="301"/>
      <c r="D199" s="301"/>
      <c r="E199" s="224">
        <v>45</v>
      </c>
      <c r="F199" s="293">
        <v>21</v>
      </c>
      <c r="G199" s="116">
        <f t="shared" si="8"/>
        <v>37.190082644628099</v>
      </c>
    </row>
    <row r="200" spans="1:18" ht="15.75" x14ac:dyDescent="0.25">
      <c r="A200" s="695" t="s">
        <v>507</v>
      </c>
      <c r="B200" s="696"/>
      <c r="C200" s="696"/>
      <c r="D200" s="697"/>
      <c r="E200" s="224">
        <v>47</v>
      </c>
      <c r="F200" s="293">
        <v>21</v>
      </c>
      <c r="G200" s="116">
        <f t="shared" si="8"/>
        <v>38.84297520661157</v>
      </c>
    </row>
    <row r="201" spans="1:18" ht="15.75" x14ac:dyDescent="0.25">
      <c r="A201" s="686" t="s">
        <v>414</v>
      </c>
      <c r="B201" s="687"/>
      <c r="C201" s="687"/>
      <c r="D201" s="687"/>
      <c r="E201" s="224">
        <v>50</v>
      </c>
      <c r="F201" s="293">
        <v>21</v>
      </c>
      <c r="G201" s="116">
        <f t="shared" si="8"/>
        <v>41.32231404958678</v>
      </c>
    </row>
    <row r="202" spans="1:18" ht="15.75" x14ac:dyDescent="0.25">
      <c r="A202" s="690" t="s">
        <v>508</v>
      </c>
      <c r="B202" s="691"/>
      <c r="C202" s="691"/>
      <c r="D202" s="692"/>
      <c r="E202" s="224">
        <v>60</v>
      </c>
      <c r="F202" s="293">
        <v>21</v>
      </c>
      <c r="G202" s="116">
        <f t="shared" si="8"/>
        <v>49.586776859504134</v>
      </c>
    </row>
    <row r="203" spans="1:18" ht="15.75" x14ac:dyDescent="0.25">
      <c r="A203" s="686" t="s">
        <v>509</v>
      </c>
      <c r="B203" s="687"/>
      <c r="C203" s="687"/>
      <c r="D203" s="687"/>
      <c r="E203" s="224">
        <v>35</v>
      </c>
      <c r="F203" s="293">
        <v>21</v>
      </c>
      <c r="G203" s="116">
        <f t="shared" si="8"/>
        <v>28.925619834710744</v>
      </c>
    </row>
    <row r="204" spans="1:18" ht="16.5" thickBot="1" x14ac:dyDescent="0.3">
      <c r="A204" s="693" t="s">
        <v>406</v>
      </c>
      <c r="B204" s="694"/>
      <c r="C204" s="694"/>
      <c r="D204" s="694"/>
      <c r="E204" s="217">
        <v>5</v>
      </c>
      <c r="F204" s="240">
        <v>21</v>
      </c>
      <c r="G204" s="117">
        <f t="shared" si="8"/>
        <v>4.1322314049586772</v>
      </c>
    </row>
    <row r="207" spans="1:18" s="469" customFormat="1" x14ac:dyDescent="0.25">
      <c r="A207" s="477"/>
      <c r="E207" s="477"/>
      <c r="F207" s="477"/>
      <c r="G207" s="91"/>
      <c r="H207" s="92"/>
    </row>
    <row r="208" spans="1:18" s="469" customFormat="1" x14ac:dyDescent="0.25">
      <c r="A208" s="477"/>
      <c r="E208" s="477"/>
      <c r="F208" s="477"/>
      <c r="G208" s="91"/>
      <c r="H208" s="92"/>
    </row>
    <row r="209" spans="1:8" s="469" customFormat="1" x14ac:dyDescent="0.25">
      <c r="A209" s="477"/>
      <c r="E209" s="477"/>
      <c r="F209" s="477"/>
      <c r="G209" s="91"/>
      <c r="H209" s="92"/>
    </row>
    <row r="210" spans="1:8" s="469" customFormat="1" x14ac:dyDescent="0.25">
      <c r="A210" s="477"/>
      <c r="E210" s="477"/>
      <c r="F210" s="477"/>
      <c r="G210" s="91"/>
      <c r="H210" s="92"/>
    </row>
    <row r="211" spans="1:8" s="469" customFormat="1" x14ac:dyDescent="0.25">
      <c r="A211" s="477"/>
      <c r="E211" s="477"/>
      <c r="F211" s="477"/>
      <c r="G211" s="91"/>
      <c r="H211" s="92"/>
    </row>
    <row r="212" spans="1:8" s="469" customFormat="1" x14ac:dyDescent="0.25">
      <c r="A212" s="477"/>
      <c r="E212" s="477"/>
      <c r="F212" s="477"/>
      <c r="G212" s="91"/>
      <c r="H212" s="92"/>
    </row>
    <row r="213" spans="1:8" s="469" customFormat="1" x14ac:dyDescent="0.25">
      <c r="A213" s="477"/>
      <c r="E213" s="477"/>
      <c r="F213" s="477"/>
      <c r="G213" s="91"/>
      <c r="H213" s="92"/>
    </row>
    <row r="214" spans="1:8" s="469" customFormat="1" x14ac:dyDescent="0.25">
      <c r="A214" s="477"/>
      <c r="E214" s="477"/>
      <c r="F214" s="477"/>
      <c r="G214" s="91"/>
      <c r="H214" s="92"/>
    </row>
    <row r="215" spans="1:8" s="469" customFormat="1" x14ac:dyDescent="0.25">
      <c r="A215" s="477"/>
      <c r="E215" s="477"/>
      <c r="F215" s="477"/>
      <c r="G215" s="91"/>
      <c r="H215" s="92"/>
    </row>
    <row r="216" spans="1:8" s="469" customFormat="1" x14ac:dyDescent="0.25">
      <c r="A216" s="477"/>
      <c r="E216" s="477"/>
      <c r="F216" s="477"/>
      <c r="G216" s="91"/>
      <c r="H216" s="92"/>
    </row>
    <row r="217" spans="1:8" s="469" customFormat="1" x14ac:dyDescent="0.25">
      <c r="A217" s="477"/>
      <c r="E217" s="477"/>
      <c r="F217" s="477"/>
      <c r="G217" s="91"/>
      <c r="H217" s="92"/>
    </row>
    <row r="221" spans="1:8" s="469" customFormat="1" x14ac:dyDescent="0.25">
      <c r="A221" s="477"/>
      <c r="E221" s="477"/>
      <c r="F221" s="477"/>
      <c r="G221" s="91"/>
      <c r="H221" s="92"/>
    </row>
    <row r="222" spans="1:8" s="469" customFormat="1" x14ac:dyDescent="0.25">
      <c r="A222" s="477"/>
      <c r="E222" s="477"/>
      <c r="F222" s="477"/>
      <c r="G222" s="91"/>
      <c r="H222" s="92"/>
    </row>
    <row r="223" spans="1:8" s="469" customFormat="1" x14ac:dyDescent="0.25">
      <c r="A223" s="477"/>
      <c r="E223" s="477"/>
      <c r="F223" s="477"/>
      <c r="G223" s="91"/>
      <c r="H223" s="92"/>
    </row>
    <row r="224" spans="1:8" s="469" customFormat="1" x14ac:dyDescent="0.25">
      <c r="A224" s="477"/>
      <c r="E224" s="477"/>
      <c r="F224" s="477"/>
      <c r="G224" s="91"/>
      <c r="H224" s="92"/>
    </row>
    <row r="225" spans="1:8" s="469" customFormat="1" x14ac:dyDescent="0.25">
      <c r="A225" s="477"/>
      <c r="E225" s="477"/>
      <c r="F225" s="477"/>
      <c r="G225" s="91"/>
      <c r="H225" s="92"/>
    </row>
    <row r="226" spans="1:8" s="469" customFormat="1" x14ac:dyDescent="0.25">
      <c r="A226" s="477"/>
      <c r="E226" s="477"/>
      <c r="F226" s="477"/>
      <c r="G226" s="91"/>
      <c r="H226" s="92"/>
    </row>
    <row r="234" spans="1:8" x14ac:dyDescent="0.25">
      <c r="A234" s="688" t="s">
        <v>105</v>
      </c>
      <c r="B234" s="688"/>
      <c r="C234" s="688"/>
      <c r="D234" s="688"/>
      <c r="E234" s="688"/>
      <c r="F234" s="688"/>
      <c r="G234" s="688"/>
    </row>
  </sheetData>
  <mergeCells count="145">
    <mergeCell ref="A157:D157"/>
    <mergeCell ref="A144:D144"/>
    <mergeCell ref="A142:D142"/>
    <mergeCell ref="A143:D143"/>
    <mergeCell ref="A145:D145"/>
    <mergeCell ref="A156:D156"/>
    <mergeCell ref="A148:D148"/>
    <mergeCell ref="A153:D153"/>
    <mergeCell ref="A150:D150"/>
    <mergeCell ref="A151:D151"/>
    <mergeCell ref="A154:D154"/>
    <mergeCell ref="A152:D152"/>
    <mergeCell ref="A149:D149"/>
    <mergeCell ref="A93:D93"/>
    <mergeCell ref="A146:D146"/>
    <mergeCell ref="A100:D100"/>
    <mergeCell ref="A99:D99"/>
    <mergeCell ref="A101:D101"/>
    <mergeCell ref="A136:G136"/>
    <mergeCell ref="A105:D105"/>
    <mergeCell ref="A139:D139"/>
    <mergeCell ref="A61:D61"/>
    <mergeCell ref="A64:D64"/>
    <mergeCell ref="A96:D96"/>
    <mergeCell ref="A102:D102"/>
    <mergeCell ref="A87:G87"/>
    <mergeCell ref="A69:G69"/>
    <mergeCell ref="A70:D70"/>
    <mergeCell ref="A71:D71"/>
    <mergeCell ref="A95:D95"/>
    <mergeCell ref="A94:G94"/>
    <mergeCell ref="A72:D72"/>
    <mergeCell ref="A73:D73"/>
    <mergeCell ref="A74:D74"/>
    <mergeCell ref="A75:D75"/>
    <mergeCell ref="A76:D76"/>
    <mergeCell ref="A77:D77"/>
    <mergeCell ref="A24:D24"/>
    <mergeCell ref="A25:D25"/>
    <mergeCell ref="A27:D27"/>
    <mergeCell ref="A19:D19"/>
    <mergeCell ref="A62:D62"/>
    <mergeCell ref="A47:D47"/>
    <mergeCell ref="A59:D59"/>
    <mergeCell ref="A23:D23"/>
    <mergeCell ref="A22:D22"/>
    <mergeCell ref="A53:D53"/>
    <mergeCell ref="A48:G48"/>
    <mergeCell ref="A50:D50"/>
    <mergeCell ref="A51:D51"/>
    <mergeCell ref="A30:D30"/>
    <mergeCell ref="A31:G31"/>
    <mergeCell ref="A32:D32"/>
    <mergeCell ref="A33:D33"/>
    <mergeCell ref="A21:D21"/>
    <mergeCell ref="A57:D57"/>
    <mergeCell ref="A65:D65"/>
    <mergeCell ref="A97:D97"/>
    <mergeCell ref="A104:D104"/>
    <mergeCell ref="A140:G140"/>
    <mergeCell ref="A137:G137"/>
    <mergeCell ref="A103:D103"/>
    <mergeCell ref="A1:G1"/>
    <mergeCell ref="A3:G3"/>
    <mergeCell ref="A8:D8"/>
    <mergeCell ref="A20:D20"/>
    <mergeCell ref="A6:D6"/>
    <mergeCell ref="A7:G7"/>
    <mergeCell ref="A16:D16"/>
    <mergeCell ref="A10:D10"/>
    <mergeCell ref="A11:D11"/>
    <mergeCell ref="A12:D12"/>
    <mergeCell ref="A15:D15"/>
    <mergeCell ref="A13:D13"/>
    <mergeCell ref="A17:D17"/>
    <mergeCell ref="A9:D9"/>
    <mergeCell ref="A14:D14"/>
    <mergeCell ref="A18:D18"/>
    <mergeCell ref="A28:D28"/>
    <mergeCell ref="A68:D68"/>
    <mergeCell ref="A168:D168"/>
    <mergeCell ref="A175:D175"/>
    <mergeCell ref="A174:D174"/>
    <mergeCell ref="A171:D171"/>
    <mergeCell ref="A167:D167"/>
    <mergeCell ref="A169:D169"/>
    <mergeCell ref="A170:D170"/>
    <mergeCell ref="A26:D26"/>
    <mergeCell ref="A42:G42"/>
    <mergeCell ref="A49:D49"/>
    <mergeCell ref="A52:D52"/>
    <mergeCell ref="A44:G44"/>
    <mergeCell ref="A45:G45"/>
    <mergeCell ref="A141:D141"/>
    <mergeCell ref="A55:D55"/>
    <mergeCell ref="A60:D60"/>
    <mergeCell ref="A54:D54"/>
    <mergeCell ref="A67:G67"/>
    <mergeCell ref="A56:D56"/>
    <mergeCell ref="A98:D98"/>
    <mergeCell ref="A63:D63"/>
    <mergeCell ref="A66:D66"/>
    <mergeCell ref="A58:G58"/>
    <mergeCell ref="A90:G90"/>
    <mergeCell ref="A204:D204"/>
    <mergeCell ref="A234:G234"/>
    <mergeCell ref="A203:D203"/>
    <mergeCell ref="A200:D200"/>
    <mergeCell ref="A202:D202"/>
    <mergeCell ref="A201:D201"/>
    <mergeCell ref="A197:D197"/>
    <mergeCell ref="A198:D198"/>
    <mergeCell ref="A147:D147"/>
    <mergeCell ref="A155:D155"/>
    <mergeCell ref="A162:D162"/>
    <mergeCell ref="A176:D176"/>
    <mergeCell ref="A158:D158"/>
    <mergeCell ref="A160:D160"/>
    <mergeCell ref="A159:D159"/>
    <mergeCell ref="A163:D163"/>
    <mergeCell ref="A161:D161"/>
    <mergeCell ref="A164:D164"/>
    <mergeCell ref="A166:D166"/>
    <mergeCell ref="A165:D165"/>
    <mergeCell ref="A196:D196"/>
    <mergeCell ref="A195:D195"/>
    <mergeCell ref="A194:D194"/>
    <mergeCell ref="A183:D183"/>
    <mergeCell ref="I190:L190"/>
    <mergeCell ref="I193:L193"/>
    <mergeCell ref="A191:D191"/>
    <mergeCell ref="I191:L191"/>
    <mergeCell ref="A192:D192"/>
    <mergeCell ref="A177:D177"/>
    <mergeCell ref="A178:D178"/>
    <mergeCell ref="A181:D181"/>
    <mergeCell ref="A180:D180"/>
    <mergeCell ref="A184:G184"/>
    <mergeCell ref="A186:G186"/>
    <mergeCell ref="A188:D188"/>
    <mergeCell ref="A189:G189"/>
    <mergeCell ref="A179:D179"/>
    <mergeCell ref="A182:D182"/>
    <mergeCell ref="A193:D193"/>
    <mergeCell ref="A190:D190"/>
  </mergeCells>
  <pageMargins left="0.62992125984251968" right="0.62992125984251968" top="0.55118110236220474" bottom="0.55118110236220474" header="0.31496062992125984" footer="0.31496062992125984"/>
  <pageSetup paperSize="9" scale="5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workbookViewId="0">
      <selection activeCell="E25" sqref="E25"/>
    </sheetView>
  </sheetViews>
  <sheetFormatPr defaultRowHeight="15" x14ac:dyDescent="0.25"/>
  <cols>
    <col min="4" max="4" width="24.28515625" customWidth="1"/>
  </cols>
  <sheetData>
    <row r="2" spans="1:7" ht="36.75" customHeight="1" x14ac:dyDescent="0.3">
      <c r="A2" s="635" t="s">
        <v>383</v>
      </c>
      <c r="B2" s="703"/>
      <c r="C2" s="703"/>
      <c r="D2" s="703"/>
      <c r="E2" s="703"/>
      <c r="F2" s="703"/>
      <c r="G2" s="703"/>
    </row>
    <row r="3" spans="1:7" ht="18.75" x14ac:dyDescent="0.3">
      <c r="A3" s="2"/>
    </row>
    <row r="4" spans="1:7" ht="19.5" thickBot="1" x14ac:dyDescent="0.35">
      <c r="A4" s="2"/>
    </row>
    <row r="5" spans="1:7" ht="43.5" thickBot="1" x14ac:dyDescent="0.3">
      <c r="A5" s="715" t="s">
        <v>26</v>
      </c>
      <c r="B5" s="716"/>
      <c r="C5" s="716"/>
      <c r="D5" s="716"/>
      <c r="E5" s="333" t="s">
        <v>298</v>
      </c>
      <c r="F5" s="359" t="s">
        <v>5</v>
      </c>
      <c r="G5" s="335" t="s">
        <v>299</v>
      </c>
    </row>
    <row r="6" spans="1:7" ht="15.75" x14ac:dyDescent="0.25">
      <c r="A6" s="641" t="s">
        <v>41</v>
      </c>
      <c r="B6" s="642"/>
      <c r="C6" s="642"/>
      <c r="D6" s="642"/>
      <c r="E6" s="4">
        <v>100</v>
      </c>
      <c r="F6" s="107">
        <v>21</v>
      </c>
      <c r="G6" s="314">
        <f>E6-(E6*21/121)</f>
        <v>82.644628099173559</v>
      </c>
    </row>
    <row r="7" spans="1:7" ht="34.5" customHeight="1" x14ac:dyDescent="0.25">
      <c r="A7" s="717" t="s">
        <v>234</v>
      </c>
      <c r="B7" s="718"/>
      <c r="C7" s="718"/>
      <c r="D7" s="719"/>
      <c r="E7" s="26">
        <v>50</v>
      </c>
      <c r="F7" s="110">
        <v>21</v>
      </c>
      <c r="G7" s="230">
        <f>E7-(E7*21/121)</f>
        <v>41.32231404958678</v>
      </c>
    </row>
    <row r="8" spans="1:7" ht="15.75" x14ac:dyDescent="0.25">
      <c r="A8" s="626" t="s">
        <v>543</v>
      </c>
      <c r="B8" s="627"/>
      <c r="C8" s="627"/>
      <c r="D8" s="627"/>
      <c r="E8" s="6">
        <v>30</v>
      </c>
      <c r="F8" s="108">
        <v>21</v>
      </c>
      <c r="G8" s="230">
        <f>E8-(E8*21/121)</f>
        <v>24.793388429752067</v>
      </c>
    </row>
    <row r="9" spans="1:7" ht="32.25" customHeight="1" x14ac:dyDescent="0.25">
      <c r="A9" s="710" t="s">
        <v>42</v>
      </c>
      <c r="B9" s="711"/>
      <c r="C9" s="711"/>
      <c r="D9" s="711"/>
      <c r="E9" s="26">
        <v>0</v>
      </c>
      <c r="F9" s="110">
        <v>21</v>
      </c>
      <c r="G9" s="230">
        <f>E9-(E9*21/121)</f>
        <v>0</v>
      </c>
    </row>
    <row r="10" spans="1:7" ht="32.25" customHeight="1" thickBot="1" x14ac:dyDescent="0.3">
      <c r="A10" s="712" t="s">
        <v>699</v>
      </c>
      <c r="B10" s="713"/>
      <c r="C10" s="713"/>
      <c r="D10" s="714"/>
      <c r="E10" s="27">
        <v>30</v>
      </c>
      <c r="F10" s="111">
        <v>21</v>
      </c>
      <c r="G10" s="315">
        <f>E10-(E10*21/121)</f>
        <v>24.793388429752067</v>
      </c>
    </row>
    <row r="12" spans="1:7" x14ac:dyDescent="0.25">
      <c r="A12" s="1"/>
    </row>
    <row r="41" spans="1:7" x14ac:dyDescent="0.25">
      <c r="A41" s="579" t="s">
        <v>357</v>
      </c>
      <c r="B41" s="579"/>
      <c r="C41" s="579"/>
      <c r="D41" s="579"/>
      <c r="E41" s="579"/>
      <c r="F41" s="579"/>
      <c r="G41" s="579"/>
    </row>
    <row r="44" spans="1:7" x14ac:dyDescent="0.25">
      <c r="A44" s="579"/>
      <c r="B44" s="579"/>
      <c r="C44" s="579"/>
      <c r="D44" s="579"/>
      <c r="E44" s="579"/>
      <c r="F44" s="579"/>
    </row>
  </sheetData>
  <mergeCells count="9">
    <mergeCell ref="A2:G2"/>
    <mergeCell ref="A41:G41"/>
    <mergeCell ref="A9:D9"/>
    <mergeCell ref="A10:D10"/>
    <mergeCell ref="A44:F44"/>
    <mergeCell ref="A5:D5"/>
    <mergeCell ref="A6:D6"/>
    <mergeCell ref="A7:D7"/>
    <mergeCell ref="A8:D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"/>
  <sheetViews>
    <sheetView workbookViewId="0">
      <selection activeCell="F24" sqref="F24"/>
    </sheetView>
  </sheetViews>
  <sheetFormatPr defaultColWidth="9.140625" defaultRowHeight="15" x14ac:dyDescent="0.25"/>
  <cols>
    <col min="1" max="1" width="9.140625" style="118"/>
    <col min="2" max="2" width="20.85546875" style="118" customWidth="1"/>
    <col min="3" max="3" width="9.140625" style="118"/>
    <col min="4" max="4" width="24.140625" style="118" customWidth="1"/>
    <col min="5" max="5" width="11" style="118" customWidth="1"/>
    <col min="6" max="16384" width="9.140625" style="118"/>
  </cols>
  <sheetData>
    <row r="2" spans="1:8" ht="18.75" x14ac:dyDescent="0.3">
      <c r="A2" s="589" t="s">
        <v>380</v>
      </c>
      <c r="B2" s="590"/>
      <c r="C2" s="590"/>
      <c r="D2" s="590"/>
      <c r="E2" s="590"/>
      <c r="F2" s="590"/>
      <c r="G2" s="25"/>
      <c r="H2" s="25"/>
    </row>
    <row r="4" spans="1:8" x14ac:dyDescent="0.25">
      <c r="A4" s="211" t="s">
        <v>381</v>
      </c>
    </row>
    <row r="5" spans="1:8" ht="15.75" thickBot="1" x14ac:dyDescent="0.3"/>
    <row r="6" spans="1:8" ht="48" thickBot="1" x14ac:dyDescent="0.3">
      <c r="A6" s="715" t="s">
        <v>26</v>
      </c>
      <c r="B6" s="716"/>
      <c r="C6" s="716"/>
      <c r="D6" s="716"/>
      <c r="E6" s="360" t="s">
        <v>552</v>
      </c>
      <c r="F6" s="359" t="s">
        <v>5</v>
      </c>
    </row>
    <row r="7" spans="1:8" ht="15.75" x14ac:dyDescent="0.25">
      <c r="A7" s="699" t="s">
        <v>671</v>
      </c>
      <c r="B7" s="700"/>
      <c r="C7" s="700"/>
      <c r="D7" s="700"/>
      <c r="E7" s="308">
        <v>250</v>
      </c>
      <c r="F7" s="309">
        <v>21</v>
      </c>
    </row>
    <row r="8" spans="1:8" ht="15.75" x14ac:dyDescent="0.25">
      <c r="A8" s="686" t="s">
        <v>672</v>
      </c>
      <c r="B8" s="687"/>
      <c r="C8" s="687"/>
      <c r="D8" s="687"/>
      <c r="E8" s="310">
        <v>680</v>
      </c>
      <c r="F8" s="311">
        <v>21</v>
      </c>
    </row>
    <row r="9" spans="1:8" ht="16.5" thickBot="1" x14ac:dyDescent="0.3">
      <c r="A9" s="693" t="s">
        <v>673</v>
      </c>
      <c r="B9" s="694"/>
      <c r="C9" s="694"/>
      <c r="D9" s="694"/>
      <c r="E9" s="312">
        <v>4300</v>
      </c>
      <c r="F9" s="313">
        <v>21</v>
      </c>
    </row>
    <row r="10" spans="1:8" ht="15.75" x14ac:dyDescent="0.25">
      <c r="A10" s="241"/>
      <c r="B10" s="241"/>
      <c r="C10" s="241"/>
      <c r="D10" s="241"/>
      <c r="E10" s="78"/>
      <c r="F10" s="99"/>
    </row>
    <row r="12" spans="1:8" x14ac:dyDescent="0.25">
      <c r="A12" s="211" t="s">
        <v>382</v>
      </c>
    </row>
    <row r="14" spans="1:8" ht="15.75" thickBot="1" x14ac:dyDescent="0.3"/>
    <row r="15" spans="1:8" ht="15.75" thickBot="1" x14ac:dyDescent="0.3">
      <c r="A15" s="720" t="s">
        <v>329</v>
      </c>
      <c r="B15" s="721"/>
      <c r="C15" s="722"/>
    </row>
    <row r="16" spans="1:8" ht="30.75" thickBot="1" x14ac:dyDescent="0.3">
      <c r="A16" s="361" t="s">
        <v>330</v>
      </c>
      <c r="B16" s="362" t="s">
        <v>712</v>
      </c>
      <c r="C16" s="363" t="s">
        <v>328</v>
      </c>
      <c r="D16" s="547"/>
      <c r="E16" s="512"/>
      <c r="F16" s="512"/>
      <c r="G16" s="512"/>
    </row>
    <row r="17" spans="1:8" x14ac:dyDescent="0.25">
      <c r="A17" s="213">
        <v>1</v>
      </c>
      <c r="B17" s="516">
        <v>3749</v>
      </c>
      <c r="C17" s="214">
        <v>0</v>
      </c>
      <c r="D17" s="92"/>
      <c r="E17" s="513"/>
      <c r="F17" s="513"/>
      <c r="G17" s="513"/>
      <c r="H17" s="92"/>
    </row>
    <row r="18" spans="1:8" x14ac:dyDescent="0.25">
      <c r="A18" s="196">
        <v>2</v>
      </c>
      <c r="B18" s="514">
        <v>3667</v>
      </c>
      <c r="C18" s="193">
        <v>0</v>
      </c>
      <c r="D18" s="92"/>
      <c r="E18" s="513"/>
      <c r="F18" s="513"/>
      <c r="G18" s="513"/>
      <c r="H18" s="92"/>
    </row>
    <row r="19" spans="1:8" x14ac:dyDescent="0.25">
      <c r="A19" s="196">
        <v>3</v>
      </c>
      <c r="B19" s="514">
        <v>3567</v>
      </c>
      <c r="C19" s="193">
        <v>0</v>
      </c>
      <c r="D19" s="92"/>
      <c r="E19" s="513"/>
      <c r="F19" s="513"/>
      <c r="G19" s="513"/>
      <c r="H19" s="92"/>
    </row>
    <row r="20" spans="1:8" x14ac:dyDescent="0.25">
      <c r="A20" s="196">
        <v>4</v>
      </c>
      <c r="B20" s="514">
        <v>3735</v>
      </c>
      <c r="C20" s="193">
        <v>0</v>
      </c>
      <c r="D20" s="92"/>
      <c r="E20" s="513"/>
      <c r="F20" s="513"/>
      <c r="G20" s="513"/>
      <c r="H20" s="92"/>
    </row>
    <row r="21" spans="1:8" x14ac:dyDescent="0.25">
      <c r="A21" s="196">
        <v>5</v>
      </c>
      <c r="B21" s="514">
        <v>7710</v>
      </c>
      <c r="C21" s="193">
        <v>0</v>
      </c>
      <c r="D21" s="92"/>
      <c r="E21" s="513"/>
      <c r="F21" s="513"/>
      <c r="G21" s="513"/>
      <c r="H21" s="92"/>
    </row>
    <row r="22" spans="1:8" x14ac:dyDescent="0.25">
      <c r="A22" s="196">
        <v>6</v>
      </c>
      <c r="B22" s="514">
        <v>3567</v>
      </c>
      <c r="C22" s="193">
        <v>0</v>
      </c>
      <c r="D22" s="92"/>
      <c r="E22" s="513"/>
      <c r="F22" s="513"/>
      <c r="G22" s="513"/>
      <c r="H22" s="92"/>
    </row>
    <row r="23" spans="1:8" x14ac:dyDescent="0.25">
      <c r="A23" s="196">
        <v>7</v>
      </c>
      <c r="B23" s="514">
        <v>4525</v>
      </c>
      <c r="C23" s="193">
        <v>0</v>
      </c>
      <c r="D23" s="92"/>
      <c r="E23" s="513"/>
      <c r="F23" s="513"/>
      <c r="G23" s="513"/>
      <c r="H23" s="92"/>
    </row>
    <row r="24" spans="1:8" x14ac:dyDescent="0.25">
      <c r="A24" s="196">
        <v>8</v>
      </c>
      <c r="B24" s="514">
        <v>3567</v>
      </c>
      <c r="C24" s="193">
        <v>0</v>
      </c>
      <c r="D24" s="92"/>
      <c r="E24" s="513"/>
      <c r="F24" s="513"/>
      <c r="G24" s="513"/>
      <c r="H24" s="92"/>
    </row>
    <row r="25" spans="1:8" x14ac:dyDescent="0.25">
      <c r="A25" s="196">
        <v>9</v>
      </c>
      <c r="B25" s="514">
        <v>3735</v>
      </c>
      <c r="C25" s="193">
        <v>0</v>
      </c>
      <c r="D25" s="92"/>
      <c r="E25" s="513"/>
      <c r="F25" s="513"/>
      <c r="G25" s="513"/>
      <c r="H25" s="92"/>
    </row>
    <row r="26" spans="1:8" x14ac:dyDescent="0.25">
      <c r="A26" s="196">
        <v>10</v>
      </c>
      <c r="B26" s="514">
        <v>3735</v>
      </c>
      <c r="C26" s="193">
        <v>0</v>
      </c>
      <c r="D26" s="92"/>
      <c r="E26" s="513"/>
      <c r="F26" s="513"/>
      <c r="G26" s="513"/>
      <c r="H26" s="92"/>
    </row>
    <row r="27" spans="1:8" x14ac:dyDescent="0.25">
      <c r="A27" s="196">
        <v>11</v>
      </c>
      <c r="B27" s="514">
        <v>3567</v>
      </c>
      <c r="C27" s="193">
        <v>0</v>
      </c>
      <c r="D27" s="92"/>
      <c r="E27" s="513"/>
      <c r="F27" s="513"/>
      <c r="G27" s="513"/>
      <c r="H27" s="92"/>
    </row>
    <row r="28" spans="1:8" x14ac:dyDescent="0.25">
      <c r="A28" s="196">
        <v>12</v>
      </c>
      <c r="B28" s="514">
        <v>3735</v>
      </c>
      <c r="C28" s="193">
        <v>0</v>
      </c>
      <c r="D28" s="92"/>
      <c r="E28" s="513"/>
      <c r="F28" s="513"/>
      <c r="G28" s="513"/>
      <c r="H28" s="92"/>
    </row>
    <row r="29" spans="1:8" x14ac:dyDescent="0.25">
      <c r="A29" s="196">
        <v>13</v>
      </c>
      <c r="B29" s="514">
        <v>3667</v>
      </c>
      <c r="C29" s="193">
        <v>0</v>
      </c>
      <c r="D29" s="92"/>
      <c r="E29" s="513"/>
      <c r="F29" s="513"/>
      <c r="G29" s="513"/>
      <c r="H29" s="92"/>
    </row>
    <row r="30" spans="1:8" x14ac:dyDescent="0.25">
      <c r="A30" s="196">
        <v>14</v>
      </c>
      <c r="B30" s="514">
        <v>3567</v>
      </c>
      <c r="C30" s="193">
        <v>0</v>
      </c>
      <c r="D30" s="92"/>
      <c r="E30" s="513"/>
      <c r="F30" s="513"/>
      <c r="G30" s="513"/>
      <c r="H30" s="92"/>
    </row>
    <row r="31" spans="1:8" x14ac:dyDescent="0.25">
      <c r="A31" s="196">
        <v>15</v>
      </c>
      <c r="B31" s="517">
        <v>3567</v>
      </c>
      <c r="C31" s="193">
        <v>0</v>
      </c>
      <c r="D31" s="92"/>
      <c r="E31" s="511"/>
      <c r="F31" s="513"/>
      <c r="G31" s="513"/>
      <c r="H31" s="92"/>
    </row>
    <row r="32" spans="1:8" x14ac:dyDescent="0.25">
      <c r="A32" s="196">
        <v>16</v>
      </c>
      <c r="B32" s="517">
        <v>3667</v>
      </c>
      <c r="C32" s="193">
        <v>0</v>
      </c>
      <c r="D32" s="92"/>
      <c r="E32" s="511"/>
      <c r="F32" s="513"/>
      <c r="G32" s="513"/>
      <c r="H32" s="92"/>
    </row>
    <row r="33" spans="1:8" ht="15.75" thickBot="1" x14ac:dyDescent="0.3">
      <c r="A33" s="197">
        <v>17</v>
      </c>
      <c r="B33" s="515">
        <v>3567</v>
      </c>
      <c r="C33" s="195">
        <v>0</v>
      </c>
      <c r="D33" s="92"/>
      <c r="E33" s="513"/>
      <c r="F33" s="513"/>
      <c r="G33" s="513"/>
      <c r="H33" s="92"/>
    </row>
    <row r="34" spans="1:8" ht="15.75" thickBot="1" x14ac:dyDescent="0.3">
      <c r="A34" s="212"/>
      <c r="B34" s="17"/>
      <c r="C34" s="17"/>
      <c r="E34" s="512"/>
      <c r="F34" s="512"/>
      <c r="G34" s="513"/>
      <c r="H34" s="92"/>
    </row>
    <row r="35" spans="1:8" ht="15.75" thickBot="1" x14ac:dyDescent="0.3">
      <c r="A35" s="720" t="s">
        <v>332</v>
      </c>
      <c r="B35" s="721"/>
      <c r="C35" s="722"/>
      <c r="E35" s="512"/>
      <c r="F35" s="512"/>
      <c r="G35" s="513"/>
      <c r="H35" s="92"/>
    </row>
    <row r="36" spans="1:8" ht="30.75" thickBot="1" x14ac:dyDescent="0.3">
      <c r="A36" s="361" t="s">
        <v>330</v>
      </c>
      <c r="B36" s="362" t="s">
        <v>331</v>
      </c>
      <c r="C36" s="363" t="s">
        <v>328</v>
      </c>
      <c r="D36" s="547"/>
      <c r="E36" s="512"/>
      <c r="F36" s="512"/>
      <c r="G36" s="513"/>
      <c r="H36" s="92"/>
    </row>
    <row r="37" spans="1:8" x14ac:dyDescent="0.25">
      <c r="A37" s="198">
        <v>1</v>
      </c>
      <c r="B37" s="521">
        <v>5059</v>
      </c>
      <c r="C37" s="200">
        <v>0</v>
      </c>
      <c r="D37" s="92"/>
      <c r="E37" s="513"/>
      <c r="F37" s="513"/>
      <c r="G37" s="513"/>
      <c r="H37" s="92"/>
    </row>
    <row r="38" spans="1:8" x14ac:dyDescent="0.25">
      <c r="A38" s="198">
        <v>2</v>
      </c>
      <c r="B38" s="518">
        <v>5042</v>
      </c>
      <c r="C38" s="200">
        <v>0</v>
      </c>
      <c r="D38" s="92"/>
      <c r="E38" s="513"/>
      <c r="F38" s="513"/>
      <c r="G38" s="513"/>
      <c r="H38" s="92"/>
    </row>
    <row r="39" spans="1:8" x14ac:dyDescent="0.25">
      <c r="A39" s="196">
        <v>3</v>
      </c>
      <c r="B39" s="519">
        <v>5427</v>
      </c>
      <c r="C39" s="193">
        <v>0</v>
      </c>
      <c r="D39" s="92"/>
      <c r="E39" s="513"/>
      <c r="F39" s="513"/>
      <c r="G39" s="513"/>
      <c r="H39" s="92"/>
    </row>
    <row r="40" spans="1:8" ht="15.75" thickBot="1" x14ac:dyDescent="0.3">
      <c r="A40" s="197">
        <v>4</v>
      </c>
      <c r="B40" s="520">
        <v>5259</v>
      </c>
      <c r="C40" s="195">
        <v>0</v>
      </c>
      <c r="D40" s="92"/>
      <c r="E40" s="513"/>
      <c r="F40" s="513"/>
      <c r="G40" s="513"/>
      <c r="H40" s="92"/>
    </row>
    <row r="41" spans="1:8" x14ac:dyDescent="0.25">
      <c r="E41" s="512"/>
      <c r="F41" s="512"/>
      <c r="G41" s="512"/>
    </row>
    <row r="42" spans="1:8" x14ac:dyDescent="0.25">
      <c r="E42" s="512"/>
      <c r="F42" s="512"/>
      <c r="G42" s="512"/>
    </row>
    <row r="44" spans="1:8" x14ac:dyDescent="0.25">
      <c r="A44" s="579" t="s">
        <v>334</v>
      </c>
      <c r="B44" s="579"/>
      <c r="C44" s="579"/>
      <c r="D44" s="579"/>
      <c r="E44" s="579"/>
      <c r="F44" s="579"/>
    </row>
    <row r="52" spans="1:11" x14ac:dyDescent="0.25">
      <c r="A52" s="579"/>
      <c r="B52" s="579"/>
      <c r="C52" s="579"/>
      <c r="D52" s="579"/>
      <c r="E52" s="579"/>
      <c r="F52" s="579"/>
      <c r="G52" s="44"/>
      <c r="H52" s="44"/>
      <c r="I52" s="44"/>
      <c r="J52" s="44"/>
      <c r="K52" s="44"/>
    </row>
  </sheetData>
  <mergeCells count="9">
    <mergeCell ref="A52:F52"/>
    <mergeCell ref="A6:D6"/>
    <mergeCell ref="A7:D7"/>
    <mergeCell ref="A2:F2"/>
    <mergeCell ref="A8:D8"/>
    <mergeCell ref="A9:D9"/>
    <mergeCell ref="A15:C15"/>
    <mergeCell ref="A35:C35"/>
    <mergeCell ref="A44:F44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workbookViewId="0">
      <selection activeCell="F24" sqref="F24"/>
    </sheetView>
  </sheetViews>
  <sheetFormatPr defaultRowHeight="15" x14ac:dyDescent="0.25"/>
  <cols>
    <col min="2" max="2" width="35.85546875" customWidth="1"/>
    <col min="3" max="3" width="10.28515625" customWidth="1"/>
    <col min="4" max="4" width="6.85546875" customWidth="1"/>
    <col min="5" max="5" width="8.7109375" customWidth="1"/>
    <col min="6" max="6" width="7" customWidth="1"/>
  </cols>
  <sheetData>
    <row r="2" spans="1:7" ht="18.75" x14ac:dyDescent="0.3">
      <c r="A2" s="589" t="s">
        <v>387</v>
      </c>
      <c r="B2" s="590"/>
      <c r="C2" s="590"/>
      <c r="D2" s="590"/>
      <c r="E2" s="590"/>
      <c r="F2" s="590"/>
      <c r="G2" s="590"/>
    </row>
    <row r="3" spans="1:7" ht="19.5" thickBot="1" x14ac:dyDescent="0.35">
      <c r="A3" s="2"/>
    </row>
    <row r="4" spans="1:7" ht="43.5" thickBot="1" x14ac:dyDescent="0.3">
      <c r="A4" s="723" t="s">
        <v>26</v>
      </c>
      <c r="B4" s="724"/>
      <c r="C4" s="724"/>
      <c r="D4" s="725"/>
      <c r="E4" s="344" t="s">
        <v>298</v>
      </c>
      <c r="F4" s="359" t="s">
        <v>5</v>
      </c>
      <c r="G4" s="335" t="s">
        <v>299</v>
      </c>
    </row>
    <row r="5" spans="1:7" ht="16.5" thickBot="1" x14ac:dyDescent="0.3">
      <c r="A5" s="728" t="s">
        <v>43</v>
      </c>
      <c r="B5" s="729"/>
      <c r="C5" s="729"/>
      <c r="D5" s="729"/>
      <c r="E5" s="729"/>
      <c r="F5" s="729"/>
      <c r="G5" s="730"/>
    </row>
    <row r="6" spans="1:7" ht="17.25" customHeight="1" thickBot="1" x14ac:dyDescent="0.3">
      <c r="A6" s="726" t="s">
        <v>282</v>
      </c>
      <c r="B6" s="727"/>
      <c r="C6" s="727"/>
      <c r="D6" s="727"/>
      <c r="E6" s="112">
        <v>100</v>
      </c>
      <c r="F6" s="113">
        <v>21</v>
      </c>
      <c r="G6" s="114">
        <f>E6-(E6*21/121)</f>
        <v>82.644628099173559</v>
      </c>
    </row>
    <row r="7" spans="1:7" ht="16.5" thickBot="1" x14ac:dyDescent="0.3">
      <c r="A7" s="595" t="s">
        <v>44</v>
      </c>
      <c r="B7" s="596"/>
      <c r="C7" s="596"/>
      <c r="D7" s="596"/>
      <c r="E7" s="596"/>
      <c r="F7" s="596"/>
      <c r="G7" s="624"/>
    </row>
    <row r="8" spans="1:7" ht="15.75" x14ac:dyDescent="0.25">
      <c r="A8" s="626" t="s">
        <v>283</v>
      </c>
      <c r="B8" s="627"/>
      <c r="C8" s="627"/>
      <c r="D8" s="627"/>
      <c r="E8" s="28">
        <v>10</v>
      </c>
      <c r="F8" s="108">
        <v>21</v>
      </c>
      <c r="G8" s="104">
        <f>E8-(E8*21/121)</f>
        <v>8.2644628099173545</v>
      </c>
    </row>
    <row r="9" spans="1:7" ht="16.5" thickBot="1" x14ac:dyDescent="0.3">
      <c r="A9" s="650" t="s">
        <v>284</v>
      </c>
      <c r="B9" s="651"/>
      <c r="C9" s="651"/>
      <c r="D9" s="651"/>
      <c r="E9" s="247">
        <v>13</v>
      </c>
      <c r="F9" s="109">
        <v>21</v>
      </c>
      <c r="G9" s="105">
        <f>E9-(E9*21/121)</f>
        <v>10.743801652892563</v>
      </c>
    </row>
    <row r="11" spans="1:7" ht="15.75" x14ac:dyDescent="0.25">
      <c r="A11" s="72"/>
      <c r="B11" s="77"/>
      <c r="C11" s="77"/>
      <c r="D11" s="77"/>
    </row>
    <row r="33" spans="1:7" s="469" customFormat="1" x14ac:dyDescent="0.25"/>
    <row r="34" spans="1:7" s="469" customFormat="1" x14ac:dyDescent="0.25"/>
    <row r="35" spans="1:7" s="469" customFormat="1" x14ac:dyDescent="0.25"/>
    <row r="36" spans="1:7" s="469" customFormat="1" x14ac:dyDescent="0.25"/>
    <row r="37" spans="1:7" s="469" customFormat="1" x14ac:dyDescent="0.25"/>
    <row r="46" spans="1:7" x14ac:dyDescent="0.25">
      <c r="A46" s="579" t="s">
        <v>297</v>
      </c>
      <c r="B46" s="579"/>
      <c r="C46" s="579"/>
      <c r="D46" s="579"/>
      <c r="E46" s="579"/>
      <c r="F46" s="579"/>
      <c r="G46" s="579"/>
    </row>
  </sheetData>
  <mergeCells count="8">
    <mergeCell ref="A2:G2"/>
    <mergeCell ref="A46:G46"/>
    <mergeCell ref="A9:D9"/>
    <mergeCell ref="A4:D4"/>
    <mergeCell ref="A6:D6"/>
    <mergeCell ref="A5:G5"/>
    <mergeCell ref="A7:G7"/>
    <mergeCell ref="A8:D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92C6D246AFCF4EAA1CA808400AA087" ma:contentTypeVersion="0" ma:contentTypeDescription="Vytvoří nový dokument" ma:contentTypeScope="" ma:versionID="877cee7bc600efd3848b10da3c61ac4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d3fa9a8e1740fdac132f3287c72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ázev spis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2A473-3E47-43CD-985B-2AE2A1FC6FC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47EF3F-97D9-400A-8D89-D20C9515C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E1E8BE-265F-4A44-8A83-93412A22F6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27</vt:i4>
      </vt:variant>
    </vt:vector>
  </HeadingPairs>
  <TitlesOfParts>
    <vt:vector size="27" baseType="lpstr">
      <vt:lpstr>úvodní list</vt:lpstr>
      <vt:lpstr>část I</vt:lpstr>
      <vt:lpstr>1) výroba, obchod a služby . . </vt:lpstr>
      <vt:lpstr>provoz vodovod.a kanalizací</vt:lpstr>
      <vt:lpstr>Velkoobchod a maloobchod - P </vt:lpstr>
      <vt:lpstr>Velkoobchod a maloobchod - MB</vt:lpstr>
      <vt:lpstr>Technická činnost v dopravě</vt:lpstr>
      <vt:lpstr>Realitní činnost</vt:lpstr>
      <vt:lpstr>Pronájem movitého majetku</vt:lpstr>
      <vt:lpstr>Ubytovací služby</vt:lpstr>
      <vt:lpstr>Ostatní služby</vt:lpstr>
      <vt:lpstr>2) hostins.činn.</vt:lpstr>
      <vt:lpstr>Hostinská činnost</vt:lpstr>
      <vt:lpstr>3) masérské</vt:lpstr>
      <vt:lpstr>Masérské, rekon.</vt:lpstr>
      <vt:lpstr>4) čistění</vt:lpstr>
      <vt:lpstr>Praní textilu a oděvů</vt:lpstr>
      <vt:lpstr>5) služby v lab.klin.biochemie</vt:lpstr>
      <vt:lpstr>Laborat.vyšetř.zvířat</vt:lpstr>
      <vt:lpstr>Část II</vt:lpstr>
      <vt:lpstr>hodnoty bodu</vt:lpstr>
      <vt:lpstr>zdravotní výkony</vt:lpstr>
      <vt:lpstr>samoplátci</vt:lpstr>
      <vt:lpstr>služby pro orgány st.správy</vt:lpstr>
      <vt:lpstr>SH</vt:lpstr>
      <vt:lpstr>OKB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evca</dc:creator>
  <cp:lastModifiedBy>Eva Podvolecka</cp:lastModifiedBy>
  <cp:lastPrinted>2022-06-08T07:28:31Z</cp:lastPrinted>
  <dcterms:created xsi:type="dcterms:W3CDTF">2011-03-16T08:57:32Z</dcterms:created>
  <dcterms:modified xsi:type="dcterms:W3CDTF">2023-03-22T07:42:19Z</dcterms:modified>
</cp:coreProperties>
</file>